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" windowWidth="20112" windowHeight="7752"/>
  </bookViews>
  <sheets>
    <sheet name="1º caso coste medio servicio" sheetId="2" r:id="rId1"/>
    <sheet name="2º caso coste medio servicio" sheetId="3" r:id="rId2"/>
    <sheet name="Resumen Coste medio total" sheetId="4" r:id="rId3"/>
    <sheet name="Hoja" sheetId="1" r:id="rId4"/>
    <sheet name="Hoja3" sheetId="5" r:id="rId5"/>
  </sheets>
  <definedNames>
    <definedName name="_ftn1" localSheetId="0">'1º caso coste medio servicio'!$B$33</definedName>
    <definedName name="_ftn1" localSheetId="1">'2º caso coste medio servicio'!$B$33</definedName>
    <definedName name="_ftn1" localSheetId="3">Hoja!#REF!</definedName>
    <definedName name="_ftnref1" localSheetId="0">'1º caso coste medio servicio'!$E$26</definedName>
    <definedName name="_ftnref1" localSheetId="1">'2º caso coste medio servicio'!$E$26</definedName>
    <definedName name="_ftnref1" localSheetId="3">Hoja!#REF!</definedName>
  </definedNames>
  <calcPr calcId="145621"/>
  <customWorkbookViews>
    <customWorkbookView name="Gloria Andrés Yusá - Vista personalizada" guid="{DAE6FF84-9DD7-482A-A44C-05A1DAB21E9B}" mergeInterval="0" personalView="1" maximized="1" windowWidth="1920" windowHeight="854" activeSheetId="1"/>
    <customWorkbookView name="Patricia Trigo Gambaro-Espuig - Vista personalizada" guid="{0A9FD974-F70F-4EBA-BC25-BCC89E25F118}" mergeInterval="0" personalView="1" maximized="1" windowWidth="1920" windowHeight="834" activeSheetId="1"/>
    <customWorkbookView name="Paloma Abad Power - Vista personalizada" guid="{588FF14C-6284-4B6E-95FA-0B7C4738F8E7}" mergeInterval="0" personalView="1" maximized="1" windowWidth="1916" windowHeight="755" activeSheetId="2"/>
  </customWorkbookViews>
</workbook>
</file>

<file path=xl/calcChain.xml><?xml version="1.0" encoding="utf-8"?>
<calcChain xmlns="http://schemas.openxmlformats.org/spreadsheetml/2006/main">
  <c r="L18" i="4" l="1"/>
  <c r="F18" i="4"/>
  <c r="I29" i="2"/>
  <c r="I44" i="2" s="1"/>
  <c r="L6" i="4"/>
  <c r="L7" i="4"/>
  <c r="F7" i="4"/>
  <c r="K18" i="4" l="1"/>
  <c r="J18" i="4"/>
  <c r="I18" i="4"/>
  <c r="L16" i="4"/>
  <c r="K16" i="4"/>
  <c r="J16" i="4"/>
  <c r="C18" i="4"/>
  <c r="D18" i="4"/>
  <c r="E18" i="4"/>
  <c r="F16" i="4"/>
  <c r="E16" i="4"/>
  <c r="D16" i="4"/>
  <c r="C16" i="4"/>
  <c r="C12" i="3"/>
  <c r="D12" i="3"/>
  <c r="E12" i="3"/>
  <c r="E12" i="2"/>
  <c r="D12" i="2"/>
  <c r="C12" i="2"/>
  <c r="L17" i="4"/>
  <c r="K17" i="4"/>
  <c r="J17" i="4"/>
  <c r="I17" i="4"/>
  <c r="J7" i="4" l="1"/>
  <c r="K7" i="4"/>
  <c r="I7" i="4"/>
  <c r="K6" i="4"/>
  <c r="J6" i="4"/>
  <c r="I6" i="4"/>
  <c r="E37" i="2" l="1"/>
  <c r="F37" i="2" s="1"/>
  <c r="E37" i="3"/>
  <c r="F37" i="3" s="1"/>
  <c r="F11" i="3"/>
  <c r="F11" i="2"/>
  <c r="E38" i="3"/>
  <c r="C38" i="3"/>
  <c r="I28" i="3"/>
  <c r="I29" i="3" s="1"/>
  <c r="G28" i="3"/>
  <c r="G29" i="3" s="1"/>
  <c r="E28" i="3"/>
  <c r="E29" i="3" s="1"/>
  <c r="C28" i="3"/>
  <c r="C29" i="3" s="1"/>
  <c r="C17" i="4" l="1"/>
  <c r="F17" i="4"/>
  <c r="D17" i="4"/>
  <c r="E17" i="4"/>
  <c r="C43" i="3"/>
  <c r="I43" i="3"/>
  <c r="C13" i="3"/>
  <c r="G43" i="3"/>
  <c r="C39" i="3"/>
  <c r="E43" i="3"/>
  <c r="E38" i="2"/>
  <c r="C38" i="2"/>
  <c r="I44" i="3" l="1"/>
  <c r="I16" i="4"/>
  <c r="E44" i="3"/>
  <c r="C44" i="3"/>
  <c r="G44" i="3"/>
  <c r="C13" i="2"/>
  <c r="C39" i="2"/>
  <c r="I28" i="2"/>
  <c r="G28" i="2"/>
  <c r="G43" i="2" s="1"/>
  <c r="E28" i="2"/>
  <c r="C28" i="2"/>
  <c r="J19" i="4" l="1"/>
  <c r="L19" i="4"/>
  <c r="K19" i="4"/>
  <c r="L5" i="4"/>
  <c r="K5" i="4"/>
  <c r="J5" i="4"/>
  <c r="I5" i="4"/>
  <c r="I19" i="4"/>
  <c r="I43" i="2"/>
  <c r="C29" i="2"/>
  <c r="C43" i="2"/>
  <c r="E29" i="2"/>
  <c r="E43" i="2"/>
  <c r="F19" i="4"/>
  <c r="G29" i="2"/>
  <c r="K8" i="4" s="1"/>
  <c r="E7" i="4"/>
  <c r="D7" i="4"/>
  <c r="C7" i="4"/>
  <c r="F5" i="4"/>
  <c r="E5" i="4"/>
  <c r="D5" i="4"/>
  <c r="C5" i="4"/>
  <c r="I8" i="4" l="1"/>
  <c r="L8" i="4"/>
  <c r="J8" i="4"/>
  <c r="C6" i="4"/>
  <c r="C44" i="2"/>
  <c r="E6" i="4"/>
  <c r="E8" i="4" s="1"/>
  <c r="G44" i="2"/>
  <c r="D6" i="4"/>
  <c r="D8" i="4" s="1"/>
  <c r="E44" i="2"/>
  <c r="F6" i="4"/>
  <c r="F8" i="4" s="1"/>
  <c r="D19" i="4"/>
  <c r="C8" i="4"/>
  <c r="E19" i="4"/>
  <c r="C19" i="4"/>
</calcChain>
</file>

<file path=xl/sharedStrings.xml><?xml version="1.0" encoding="utf-8"?>
<sst xmlns="http://schemas.openxmlformats.org/spreadsheetml/2006/main" count="202" uniqueCount="92">
  <si>
    <t>Horas empleadas por el personal de sistemas</t>
  </si>
  <si>
    <t>Instalación del software</t>
  </si>
  <si>
    <t>Coste del software del servicio</t>
  </si>
  <si>
    <t>Instalación o actualización del software para la publicación de los datos</t>
  </si>
  <si>
    <t>Conexión y configuración de la BD</t>
  </si>
  <si>
    <r>
      <t xml:space="preserve">Horas de configuración de los </t>
    </r>
    <r>
      <rPr>
        <i/>
        <sz val="11"/>
        <color rgb="FF333333"/>
        <rFont val="Calibri"/>
        <family val="2"/>
        <scheme val="minor"/>
      </rPr>
      <t>FeatureType</t>
    </r>
  </si>
  <si>
    <t>Validación del WMS</t>
  </si>
  <si>
    <t>Validación del WMTS</t>
  </si>
  <si>
    <t>Validación del WFS</t>
  </si>
  <si>
    <t>Validación de los ficheros GML</t>
  </si>
  <si>
    <t>Calidad del Servicio</t>
  </si>
  <si>
    <t>Horas empleadas por el jefe o responsable</t>
  </si>
  <si>
    <t>Publicidad del servicio</t>
  </si>
  <si>
    <t>Creación y configuración del servicio</t>
  </si>
  <si>
    <t>Configuración del GetCapabilities</t>
  </si>
  <si>
    <t>Creación del fichero de metadatos del servicio</t>
  </si>
  <si>
    <t>Horas de cacheo de las teselas por SRS (TilematrixSet) y formato</t>
  </si>
  <si>
    <t xml:space="preserve">Exportación de los GML </t>
  </si>
  <si>
    <t>Validación del ATOM[1]</t>
  </si>
  <si>
    <t>Fase 1</t>
  </si>
  <si>
    <t>Fase 2</t>
  </si>
  <si>
    <t>Fase 3</t>
  </si>
  <si>
    <t>Total (euros)</t>
  </si>
  <si>
    <t>Selección de una capa</t>
  </si>
  <si>
    <t>Configuración de los esquemas de transformación de un objeto geográfico</t>
  </si>
  <si>
    <t>Selección de dos capas</t>
  </si>
  <si>
    <t>Horas empleadas por el operario 1 y 2 en el software (2 casos posibles)</t>
  </si>
  <si>
    <t>Conexión en cascada al WMS</t>
  </si>
  <si>
    <t>Diseño plantillas GetFeatureInfo</t>
  </si>
  <si>
    <t>Generación de consultas almacenadas (Stored Queries)</t>
  </si>
  <si>
    <t>Diseño de los estilo de una capa, SLD y la leyenda</t>
  </si>
  <si>
    <t>Configuración del ATOM Feed</t>
  </si>
  <si>
    <t>Actualización de la versión: 10</t>
  </si>
  <si>
    <t>Comprobación correcto funcionamiento actualización: 4</t>
  </si>
  <si>
    <t>Estimación del coste medio en euros</t>
  </si>
  <si>
    <t>Estimación del coste medio en horas-persona (fase 1+ fase2+ fase3)</t>
  </si>
  <si>
    <t>Coste del las etapas de la fase 3 (euros)</t>
  </si>
  <si>
    <t>Coste total de la fase 3 (euros)</t>
  </si>
  <si>
    <t>Coste total de la fase 1 (euros)</t>
  </si>
  <si>
    <t>Coste de cada una de las etapas fase 1 (euros)</t>
  </si>
  <si>
    <t>Total (horas-persona)</t>
  </si>
  <si>
    <t>Coste total por tipo de servicio (euros)</t>
  </si>
  <si>
    <t>Estimación del coste medio de implementación de servicios de visualización con una capa y un servicio de descarga con un objeto geográfico</t>
  </si>
  <si>
    <t>Estimación del coste medio de implementación de servicios de visualización con dos capas y un servicio de descarga con dos objetos geográficos</t>
  </si>
  <si>
    <t>Pasos para la publicación de un WMS con dos capas</t>
  </si>
  <si>
    <t>Pasos para la publicación de un WMTS con dos capas</t>
  </si>
  <si>
    <t>Pasos para la publicación de un WMS con una capas</t>
  </si>
  <si>
    <t>Pasos para la publicación de un WMTS con una capas</t>
  </si>
  <si>
    <t>Pasos de un servicio: WMS, WMTS, WFS y ATOM</t>
  </si>
  <si>
    <t>1º Caso</t>
  </si>
  <si>
    <t>2º Caso</t>
  </si>
  <si>
    <t>Pasos para la publicación de un WFS con tipos de dos objetos geográficos</t>
  </si>
  <si>
    <t>Pasos para la publicación de un WFS con un tipo de objeto geográfico</t>
  </si>
  <si>
    <t>Pasos para la publicación de un ATOM con un tipo de objeto geográfico</t>
  </si>
  <si>
    <t>Pasos para la publicación de un ATOM con dos tipos de objetos geográficos</t>
  </si>
  <si>
    <t>Servicio de visualización con una capa y servicio de descarga con un tipo de objeto geográfico</t>
  </si>
  <si>
    <t>Servicio de visualización con dos capas y servicio de descarga con dos tipos de objetos geográficos</t>
  </si>
  <si>
    <t>Horas al mes: 40X4</t>
  </si>
  <si>
    <t>160 horas</t>
  </si>
  <si>
    <r>
      <t xml:space="preserve">Horas de configuración de los </t>
    </r>
    <r>
      <rPr>
        <i/>
        <sz val="11"/>
        <color rgb="FF333333"/>
        <rFont val="Calibri"/>
        <family val="2"/>
        <scheme val="minor"/>
      </rPr>
      <t xml:space="preserve">FeatureType </t>
    </r>
    <r>
      <rPr>
        <sz val="11"/>
        <color rgb="FF333333"/>
        <rFont val="Calibri"/>
        <family val="2"/>
        <scheme val="minor"/>
      </rPr>
      <t>(se multiplica por 2 el tiempo estimado de un tipo de objeto geográfico)</t>
    </r>
  </si>
  <si>
    <t>Selección de dos capas (se multiplica por 2 el tiempo estimado para una capa)</t>
  </si>
  <si>
    <t>Configuración de los esquemas de transformación de un objeto geográfico (se multiplica por 2 el tiempo estimado para un tipo de objeto geográfico)</t>
  </si>
  <si>
    <t>Instalación del software: 16</t>
  </si>
  <si>
    <t>Salario bruto/horas (euros)</t>
  </si>
  <si>
    <t>Salario bruto/horas</t>
  </si>
  <si>
    <r>
      <t xml:space="preserve">WMS </t>
    </r>
    <r>
      <rPr>
        <b/>
        <sz val="11"/>
        <color theme="1" tint="0.499984740745262"/>
        <rFont val="Calibri"/>
        <family val="2"/>
      </rPr>
      <t>(horas-persona)</t>
    </r>
  </si>
  <si>
    <r>
      <t xml:space="preserve">WMTS  </t>
    </r>
    <r>
      <rPr>
        <b/>
        <sz val="11"/>
        <color theme="1" tint="0.499984740745262"/>
        <rFont val="Calibri"/>
        <family val="2"/>
      </rPr>
      <t>(horas-persona)</t>
    </r>
  </si>
  <si>
    <r>
      <t xml:space="preserve">WFS  </t>
    </r>
    <r>
      <rPr>
        <b/>
        <sz val="11"/>
        <color theme="1" tint="0.499984740745262"/>
        <rFont val="Calibri"/>
        <family val="2"/>
      </rPr>
      <t>(horas-persona)</t>
    </r>
  </si>
  <si>
    <r>
      <t xml:space="preserve">ATOM </t>
    </r>
    <r>
      <rPr>
        <b/>
        <sz val="11"/>
        <color theme="1" tint="0.499984740745262"/>
        <rFont val="Calibri"/>
        <family val="2"/>
      </rPr>
      <t xml:space="preserve"> (horas-persona)</t>
    </r>
  </si>
  <si>
    <r>
      <t xml:space="preserve">WMS </t>
    </r>
    <r>
      <rPr>
        <b/>
        <sz val="11"/>
        <color theme="1" tint="0.499984740745262"/>
        <rFont val="Calibri"/>
        <family val="2"/>
      </rPr>
      <t xml:space="preserve"> (horas-persona)</t>
    </r>
  </si>
  <si>
    <r>
      <t xml:space="preserve">WFS </t>
    </r>
    <r>
      <rPr>
        <b/>
        <sz val="11"/>
        <color theme="1" tint="0.499984740745262"/>
        <rFont val="Calibri"/>
        <family val="2"/>
      </rPr>
      <t xml:space="preserve"> (horas-persona)</t>
    </r>
  </si>
  <si>
    <r>
      <t>WMTS</t>
    </r>
    <r>
      <rPr>
        <b/>
        <sz val="11"/>
        <color theme="1" tint="0.499984740745262"/>
        <rFont val="Calibri"/>
        <family val="2"/>
      </rPr>
      <t xml:space="preserve"> (euros)</t>
    </r>
  </si>
  <si>
    <r>
      <t>WFS</t>
    </r>
    <r>
      <rPr>
        <b/>
        <sz val="11"/>
        <color theme="1" tint="0.499984740745262"/>
        <rFont val="Calibri"/>
        <family val="2"/>
      </rPr>
      <t xml:space="preserve"> (euros)</t>
    </r>
  </si>
  <si>
    <r>
      <t xml:space="preserve">ATOM </t>
    </r>
    <r>
      <rPr>
        <b/>
        <sz val="11"/>
        <color theme="1" tint="0.499984740745262"/>
        <rFont val="Calibri"/>
        <family val="2"/>
      </rPr>
      <t>(euros)</t>
    </r>
  </si>
  <si>
    <r>
      <t>WMS</t>
    </r>
    <r>
      <rPr>
        <b/>
        <sz val="11"/>
        <color theme="1" tint="0.499984740745262"/>
        <rFont val="Calibri"/>
        <family val="2"/>
      </rPr>
      <t xml:space="preserve"> (euros)</t>
    </r>
  </si>
  <si>
    <r>
      <t xml:space="preserve">WMTS </t>
    </r>
    <r>
      <rPr>
        <b/>
        <sz val="11"/>
        <color theme="1" tint="0.499984740745262"/>
        <rFont val="Calibri"/>
        <family val="2"/>
      </rPr>
      <t>(euros)</t>
    </r>
  </si>
  <si>
    <r>
      <t xml:space="preserve">WMS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</si>
  <si>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r>
      <t xml:space="preserve">WMTS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</si>
  <si>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r>
      <t xml:space="preserve">WFS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</si>
  <si>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r>
      <t>ATOM</t>
    </r>
    <r>
      <rPr>
        <b/>
        <sz val="11"/>
        <color theme="1" tint="0.499984740745262"/>
        <rFont val="Calibri"/>
        <family val="2"/>
        <scheme val="minor"/>
      </rPr>
      <t xml:space="preserve"> (horas-persona)</t>
    </r>
  </si>
  <si>
    <r>
      <t xml:space="preserve">Producción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</si>
  <si>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r>
      <t>Desarrollo</t>
    </r>
    <r>
      <rPr>
        <b/>
        <sz val="11"/>
        <color theme="1" tint="0.499984740745262"/>
        <rFont val="Calibri"/>
        <family val="2"/>
        <scheme val="minor"/>
      </rPr>
      <t xml:space="preserve"> (horas-persona)</t>
    </r>
  </si>
  <si>
    <r>
      <t>Certificación</t>
    </r>
    <r>
      <rPr>
        <b/>
        <sz val="11"/>
        <color theme="1" tint="0.499984740745262"/>
        <rFont val="Calibri"/>
        <family val="2"/>
        <scheme val="minor"/>
      </rPr>
      <t xml:space="preserve"> (horas-persona)</t>
    </r>
  </si>
  <si>
    <r>
      <t xml:space="preserve">Certificación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</si>
  <si>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r>
      <t>Producción</t>
    </r>
    <r>
      <rPr>
        <b/>
        <sz val="11"/>
        <color theme="1" tint="0.499984740745262"/>
        <rFont val="Calibri"/>
        <family val="2"/>
        <scheme val="minor"/>
      </rPr>
      <t xml:space="preserve"> (horas-persona)</t>
    </r>
  </si>
  <si>
    <r>
      <t xml:space="preserve">Desarrollo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</si>
  <si>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r>
      <t>WFS</t>
    </r>
    <r>
      <rPr>
        <b/>
        <sz val="11"/>
        <color theme="1" tint="0.499984740745262"/>
        <rFont val="Calibri"/>
        <family val="2"/>
        <scheme val="minor"/>
      </rPr>
      <t xml:space="preserve"> (horas-persona)</t>
    </r>
  </si>
  <si>
    <r>
      <t xml:space="preserve">ATOM </t>
    </r>
    <r>
      <rPr>
        <b/>
        <sz val="11"/>
        <color theme="1" tint="0.499984740745262"/>
        <rFont val="Calibri"/>
        <family val="2"/>
        <scheme val="minor"/>
      </rPr>
      <t>(horas-persona)</t>
    </r>
  </si>
  <si>
    <t>WMS</t>
  </si>
  <si>
    <t>WMTS</t>
  </si>
  <si>
    <t>WFS</t>
  </si>
  <si>
    <t>ATOM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</si>
</sst>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\ &quot;€&quot;"/>
    <numFmt numFmtId="166" formatCode="#,##0\ _€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215868"/>
      <name val="Calibri"/>
      <family val="2"/>
      <scheme val="minor"/>
    </font>
    <font>
      <i/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</font>
    <font>
      <b/>
      <sz val="11"/>
      <color rgb="FF333333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rgb="FFF2F2F2"/>
        <bgColor indexed="64"/>
      </patternFill>
    </fill>
    <fill>
      <patternFill patternType="solid">
        <fgColor rgb="FFFFF3E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1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4" borderId="0" xfId="0" applyFont="1" applyFill="1"/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1" applyBorder="1" applyAlignment="1">
      <alignment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44" fontId="2" fillId="0" borderId="0" xfId="0" applyNumberFormat="1" applyFont="1" applyBorder="1" applyAlignment="1">
      <alignment vertical="center" wrapText="1"/>
    </xf>
    <xf numFmtId="0" fontId="0" fillId="0" borderId="0" xfId="0" applyFill="1"/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/>
    </xf>
    <xf numFmtId="0" fontId="9" fillId="5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0" fillId="7" borderId="0" xfId="0" applyFill="1" applyAlignment="1">
      <alignment horizontal="left" vertical="top"/>
    </xf>
    <xf numFmtId="44" fontId="12" fillId="0" borderId="0" xfId="2" applyFont="1"/>
    <xf numFmtId="0" fontId="0" fillId="0" borderId="0" xfId="0" applyAlignment="1">
      <alignment horizontal="right"/>
    </xf>
    <xf numFmtId="0" fontId="2" fillId="0" borderId="2" xfId="0" applyFont="1" applyBorder="1" applyAlignment="1">
      <alignment vertical="center" wrapText="1"/>
    </xf>
    <xf numFmtId="0" fontId="4" fillId="7" borderId="0" xfId="0" applyFont="1" applyFill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/>
    </xf>
    <xf numFmtId="0" fontId="13" fillId="7" borderId="0" xfId="0" applyFont="1" applyFill="1"/>
    <xf numFmtId="164" fontId="3" fillId="4" borderId="0" xfId="0" applyNumberFormat="1" applyFont="1" applyFill="1" applyBorder="1" applyAlignment="1">
      <alignment vertical="center" wrapText="1"/>
    </xf>
    <xf numFmtId="165" fontId="7" fillId="0" borderId="4" xfId="0" applyNumberFormat="1" applyFont="1" applyBorder="1" applyAlignment="1">
      <alignment horizontal="justify" vertical="center" wrapText="1"/>
    </xf>
    <xf numFmtId="165" fontId="7" fillId="0" borderId="4" xfId="0" applyNumberFormat="1" applyFont="1" applyFill="1" applyBorder="1" applyAlignment="1">
      <alignment horizontal="justify" vertical="center" wrapText="1"/>
    </xf>
    <xf numFmtId="165" fontId="3" fillId="4" borderId="0" xfId="0" applyNumberFormat="1" applyFont="1" applyFill="1" applyBorder="1" applyAlignment="1">
      <alignment vertical="center" wrapText="1"/>
    </xf>
    <xf numFmtId="165" fontId="1" fillId="4" borderId="0" xfId="0" applyNumberFormat="1" applyFont="1" applyFill="1"/>
    <xf numFmtId="43" fontId="7" fillId="0" borderId="4" xfId="0" applyNumberFormat="1" applyFont="1" applyBorder="1" applyAlignment="1">
      <alignment vertical="center" wrapText="1"/>
    </xf>
    <xf numFmtId="43" fontId="7" fillId="0" borderId="4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justify" vertical="center" wrapText="1"/>
    </xf>
    <xf numFmtId="165" fontId="16" fillId="0" borderId="4" xfId="0" applyNumberFormat="1" applyFont="1" applyBorder="1" applyAlignment="1">
      <alignment horizontal="justify" vertical="center" wrapText="1"/>
    </xf>
    <xf numFmtId="165" fontId="16" fillId="0" borderId="4" xfId="0" applyNumberFormat="1" applyFont="1" applyFill="1" applyBorder="1" applyAlignment="1">
      <alignment horizontal="justify" vertical="center" wrapText="1"/>
    </xf>
    <xf numFmtId="0" fontId="8" fillId="8" borderId="2" xfId="0" applyFont="1" applyFill="1" applyBorder="1" applyAlignment="1">
      <alignment horizontal="justify" vertical="center" wrapText="1"/>
    </xf>
    <xf numFmtId="165" fontId="8" fillId="8" borderId="4" xfId="0" applyNumberFormat="1" applyFont="1" applyFill="1" applyBorder="1" applyAlignment="1">
      <alignment horizontal="justify" vertical="center" wrapText="1"/>
    </xf>
    <xf numFmtId="0" fontId="8" fillId="8" borderId="4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wrapText="1"/>
    </xf>
    <xf numFmtId="166" fontId="1" fillId="6" borderId="8" xfId="0" applyNumberFormat="1" applyFont="1" applyFill="1" applyBorder="1"/>
    <xf numFmtId="0" fontId="3" fillId="8" borderId="8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66" fontId="1" fillId="6" borderId="9" xfId="0" applyNumberFormat="1" applyFont="1" applyFill="1" applyBorder="1"/>
    <xf numFmtId="0" fontId="3" fillId="6" borderId="8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5" fontId="1" fillId="8" borderId="8" xfId="0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FFD9"/>
      <color rgb="FFFFFFCC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2.xml"/><Relationship Id="rId25" Type="http://schemas.openxmlformats.org/officeDocument/2006/relationships/revisionLog" Target="revisionLog7.xml"/><Relationship Id="rId20" Type="http://schemas.openxmlformats.org/officeDocument/2006/relationships/revisionLog" Target="revisionLog1.xml"/><Relationship Id="rId24" Type="http://schemas.openxmlformats.org/officeDocument/2006/relationships/revisionLog" Target="revisionLog6.xml"/><Relationship Id="rId23" Type="http://schemas.openxmlformats.org/officeDocument/2006/relationships/revisionLog" Target="revisionLog5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A566FCB-2E00-4203-AE3D-3CA7C3E58041}" diskRevisions="1" revisionId="559" version="6">
  <header guid="{AED69EB3-F7BF-44F0-AA83-CDB98E55B0F9}" dateTime="2019-11-12T19:04:53" maxSheetId="6" userName="Paloma Abad Power" r:id="rId20" minRId="439" maxRId="467">
    <sheetIdMap count="5">
      <sheetId val="2"/>
      <sheetId val="3"/>
      <sheetId val="4"/>
      <sheetId val="1"/>
      <sheetId val="5"/>
    </sheetIdMap>
  </header>
  <header guid="{629DF2B7-FDB5-4D37-9495-1C02446E0082}" dateTime="2019-11-12T19:13:11" maxSheetId="6" userName="Paloma Abad Power" r:id="rId21" minRId="468" maxRId="498">
    <sheetIdMap count="5">
      <sheetId val="2"/>
      <sheetId val="3"/>
      <sheetId val="4"/>
      <sheetId val="1"/>
      <sheetId val="5"/>
    </sheetIdMap>
  </header>
  <header guid="{EA1B80BE-7F02-414C-A8DF-5374E806929C}" dateTime="2019-11-12T19:45:25" maxSheetId="6" userName="Paloma Abad Power" r:id="rId22" minRId="499" maxRId="507">
    <sheetIdMap count="5">
      <sheetId val="2"/>
      <sheetId val="3"/>
      <sheetId val="4"/>
      <sheetId val="1"/>
      <sheetId val="5"/>
    </sheetIdMap>
  </header>
  <header guid="{FE3D5722-2811-4D04-9366-296004F42995}" dateTime="2019-11-12T19:57:07" maxSheetId="6" userName="Paloma Abad Power" r:id="rId23" minRId="508" maxRId="515">
    <sheetIdMap count="5">
      <sheetId val="2"/>
      <sheetId val="3"/>
      <sheetId val="4"/>
      <sheetId val="1"/>
      <sheetId val="5"/>
    </sheetIdMap>
  </header>
  <header guid="{3BDB169C-B3FB-4F90-8510-A6179ACAB381}" dateTime="2019-11-12T19:59:44" maxSheetId="6" userName="Paloma Abad Power" r:id="rId24" minRId="516" maxRId="531">
    <sheetIdMap count="5">
      <sheetId val="2"/>
      <sheetId val="3"/>
      <sheetId val="4"/>
      <sheetId val="1"/>
      <sheetId val="5"/>
    </sheetIdMap>
  </header>
  <header guid="{7F42848C-0783-48FB-9921-03BCD751DC9C}" dateTime="2019-11-12T20:05:24" maxSheetId="6" userName="Paloma Abad Power" r:id="rId25" minRId="532" maxRId="559">
    <sheetIdMap count="5">
      <sheetId val="2"/>
      <sheetId val="3"/>
      <sheetId val="4"/>
      <sheetId val="1"/>
      <sheetId val="5"/>
    </sheetIdMap>
  </header>
  <header guid="{9A566FCB-2E00-4203-AE3D-3CA7C3E58041}" dateTime="2019-11-12T20:06:03" maxSheetId="6" userName="Paloma Abad Power" r:id="rId26">
    <sheetIdMap count="5">
      <sheetId val="2"/>
      <sheetId val="3"/>
      <sheetId val="4"/>
      <sheetId val="1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" sId="2" numFmtId="34">
    <oc r="C31">
      <v>30</v>
    </oc>
    <nc r="C31">
      <v>35</v>
    </nc>
  </rcc>
  <rcc rId="440" sId="3" numFmtId="34">
    <oc r="C31">
      <v>30</v>
    </oc>
    <nc r="C31">
      <v>35</v>
    </nc>
  </rcc>
  <rcc rId="441" sId="3" numFmtId="34">
    <oc r="C15">
      <v>30</v>
    </oc>
    <nc r="C15">
      <v>35</v>
    </nc>
  </rcc>
  <rcc rId="442" sId="2">
    <oc r="C11">
      <v>16</v>
    </oc>
    <nc r="C11">
      <v>20</v>
    </nc>
  </rcc>
  <rcc rId="443" sId="2">
    <oc r="C12">
      <f>7*C15</f>
    </oc>
    <nc r="C12">
      <f>20*C15</f>
    </nc>
  </rcc>
  <rcc rId="444" sId="2">
    <oc r="B15" t="inlineStr">
      <is>
        <t>Salario bruto/Horas</t>
      </is>
    </oc>
    <nc r="B15" t="inlineStr">
      <is>
        <t>Salario bruto/Horas (euros)</t>
      </is>
    </nc>
  </rcc>
  <rcc rId="445" sId="2" numFmtId="34">
    <oc r="C15">
      <v>30</v>
    </oc>
    <nc r="C15">
      <v>35</v>
    </nc>
  </rcc>
  <rfmt sheetId="4" sqref="K5" start="0" length="0">
    <dxf>
      <numFmt numFmtId="34" formatCode="_-* #,##0.00\ &quot;€&quot;_-;\-* #,##0.00\ &quot;€&quot;_-;_-* &quot;-&quot;??\ &quot;€&quot;_-;_-@_-"/>
    </dxf>
  </rfmt>
  <rfmt sheetId="4" sqref="K5">
    <dxf>
      <numFmt numFmtId="35" formatCode="_-* #,##0.00\ _€_-;\-* #,##0.00\ _€_-;_-* &quot;-&quot;??\ _€_-;_-@_-"/>
    </dxf>
  </rfmt>
  <rfmt sheetId="4" sqref="L5" start="0" length="0">
    <dxf>
      <numFmt numFmtId="34" formatCode="_-* #,##0.00\ &quot;€&quot;_-;\-* #,##0.00\ &quot;€&quot;_-;_-* &quot;-&quot;??\ &quot;€&quot;_-;_-@_-"/>
    </dxf>
  </rfmt>
  <rfmt sheetId="4" sqref="L5">
    <dxf>
      <numFmt numFmtId="35" formatCode="_-* #,##0.00\ _€_-;\-* #,##0.00\ _€_-;_-* &quot;-&quot;??\ _€_-;_-@_-"/>
    </dxf>
  </rfmt>
  <rfmt sheetId="4" sqref="J5" start="0" length="0">
    <dxf>
      <numFmt numFmtId="35" formatCode="_-* #,##0.00\ _€_-;\-* #,##0.00\ _€_-;_-* &quot;-&quot;??\ _€_-;_-@_-"/>
    </dxf>
  </rfmt>
  <rfmt sheetId="4" sqref="I5" start="0" length="0">
    <dxf>
      <numFmt numFmtId="35" formatCode="_-* #,##0.00\ _€_-;\-* #,##0.00\ _€_-;_-* &quot;-&quot;??\ _€_-;_-@_-"/>
    </dxf>
  </rfmt>
  <rfmt sheetId="4" sqref="I16" start="0" length="0">
    <dxf>
      <numFmt numFmtId="35" formatCode="_-* #,##0.00\ _€_-;\-* #,##0.00\ _€_-;_-* &quot;-&quot;??\ _€_-;_-@_-"/>
    </dxf>
  </rfmt>
  <rfmt sheetId="4" sqref="J16" start="0" length="0">
    <dxf>
      <numFmt numFmtId="35" formatCode="_-* #,##0.00\ _€_-;\-* #,##0.00\ _€_-;_-* &quot;-&quot;??\ _€_-;_-@_-"/>
    </dxf>
  </rfmt>
  <rfmt sheetId="4" sqref="K16" start="0" length="0">
    <dxf>
      <numFmt numFmtId="35" formatCode="_-* #,##0.00\ _€_-;\-* #,##0.00\ _€_-;_-* &quot;-&quot;??\ _€_-;_-@_-"/>
    </dxf>
  </rfmt>
  <rfmt sheetId="4" sqref="L16" start="0" length="0">
    <dxf>
      <numFmt numFmtId="35" formatCode="_-* #,##0.00\ _€_-;\-* #,##0.00\ _€_-;_-* &quot;-&quot;??\ _€_-;_-@_-"/>
    </dxf>
  </rfmt>
  <rfmt sheetId="4" sqref="B2:E2">
    <dxf>
      <alignment wrapText="1" readingOrder="0"/>
    </dxf>
  </rfmt>
  <rfmt sheetId="4" sqref="B2:E2">
    <dxf>
      <alignment wrapText="0" readingOrder="0"/>
    </dxf>
  </rfmt>
  <rcc rId="446" sId="4" odxf="1" dxf="1">
    <oc r="I6">
      <f>'1º caso coste medio servicio'!$C$29/30</f>
    </oc>
    <nc r="I6">
      <f>'1º caso coste medio servicio'!$C$29/'1º caso coste medio servicio'!$C$31</f>
    </nc>
    <ndxf>
      <numFmt numFmtId="34" formatCode="_-* #,##0.00\ &quot;€&quot;_-;\-* #,##0.00\ &quot;€&quot;_-;_-* &quot;-&quot;??\ &quot;€&quot;_-;_-@_-"/>
    </ndxf>
  </rcc>
  <rcc rId="447" sId="4">
    <oc r="I5">
      <f>'1º caso coste medio servicio'!$C$13/30</f>
    </oc>
    <nc r="I5">
      <f>'1º caso coste medio servicio'!$C$13/'1º caso coste medio servicio'!$C$15</f>
    </nc>
  </rcc>
  <rcc rId="448" sId="4">
    <oc r="J5">
      <f>'1º caso coste medio servicio'!$C$13/30</f>
    </oc>
    <nc r="J5">
      <f>'1º caso coste medio servicio'!$C$13/'1º caso coste medio servicio'!$C$15</f>
    </nc>
  </rcc>
  <rcc rId="449" sId="4">
    <oc r="K5">
      <f>'1º caso coste medio servicio'!$C$13/30</f>
    </oc>
    <nc r="K5">
      <f>'1º caso coste medio servicio'!$C$13/'1º caso coste medio servicio'!$C$15</f>
    </nc>
  </rcc>
  <rcc rId="450" sId="4">
    <oc r="L5">
      <f>'1º caso coste medio servicio'!$C$13/30</f>
    </oc>
    <nc r="L5">
      <f>'1º caso coste medio servicio'!$C$13/'1º caso coste medio servicio'!$C$15</f>
    </nc>
  </rcc>
  <rcc rId="451" sId="4">
    <oc r="I16">
      <f>'1º caso coste medio servicio'!$C$13/30</f>
    </oc>
    <nc r="I16">
      <f>'1º caso coste medio servicio'!$C$13/'1º caso coste medio servicio'!$C$15</f>
    </nc>
  </rcc>
  <rcc rId="452" sId="4">
    <oc r="J16">
      <f>'1º caso coste medio servicio'!$C$13/30</f>
    </oc>
    <nc r="J16">
      <f>'1º caso coste medio servicio'!$C$13/'1º caso coste medio servicio'!$C$15</f>
    </nc>
  </rcc>
  <rcc rId="453" sId="4">
    <oc r="K16">
      <f>'1º caso coste medio servicio'!$C$13/30</f>
    </oc>
    <nc r="K16">
      <f>'1º caso coste medio servicio'!$C$13/'1º caso coste medio servicio'!$C$15</f>
    </nc>
  </rcc>
  <rcc rId="454" sId="4">
    <oc r="L16">
      <f>'1º caso coste medio servicio'!$C$13/30</f>
    </oc>
    <nc r="L16">
      <f>'1º caso coste medio servicio'!$C$13/'1º caso coste medio servicio'!$C$15</f>
    </nc>
  </rcc>
  <rfmt sheetId="4" sqref="I6">
    <dxf>
      <numFmt numFmtId="35" formatCode="_-* #,##0.00\ _€_-;\-* #,##0.00\ _€_-;_-* &quot;-&quot;??\ _€_-;_-@_-"/>
    </dxf>
  </rfmt>
  <rcc rId="455" sId="4" odxf="1" dxf="1">
    <oc r="J6">
      <f>'1º caso coste medio servicio'!$E$29/30</f>
    </oc>
    <nc r="J6">
      <f>'1º caso coste medio servicio'!$E$29/'1º caso coste medio servicio'!$C$31</f>
    </nc>
    <ndxf>
      <numFmt numFmtId="34" formatCode="_-* #,##0.00\ &quot;€&quot;_-;\-* #,##0.00\ &quot;€&quot;_-;_-* &quot;-&quot;??\ &quot;€&quot;_-;_-@_-"/>
    </ndxf>
  </rcc>
  <rcc rId="456" sId="4" odxf="1" dxf="1">
    <oc r="L6">
      <f>'1º caso coste medio servicio'!$I$29/30</f>
    </oc>
    <nc r="L6">
      <f>'1º caso coste medio servicio'!$I$29/'1º caso coste medio servicio'!$C$31</f>
    </nc>
    <ndxf>
      <numFmt numFmtId="34" formatCode="_-* #,##0.00\ &quot;€&quot;_-;\-* #,##0.00\ &quot;€&quot;_-;_-* &quot;-&quot;??\ &quot;€&quot;_-;_-@_-"/>
    </ndxf>
  </rcc>
  <rcc rId="457" sId="4" odxf="1" dxf="1">
    <oc r="K6">
      <f>'1º caso coste medio servicio'!$G$29/30</f>
    </oc>
    <nc r="K6">
      <f>'1º caso coste medio servicio'!$G$29/'1º caso coste medio servicio'!$C$31</f>
    </nc>
    <ndxf>
      <numFmt numFmtId="34" formatCode="_-* #,##0.00\ &quot;€&quot;_-;\-* #,##0.00\ &quot;€&quot;_-;_-* &quot;-&quot;??\ &quot;€&quot;_-;_-@_-"/>
    </ndxf>
  </rcc>
  <rcc rId="458" sId="4" odxf="1" dxf="1">
    <oc r="I17">
      <f>'2º caso coste medio servicio'!$C$29/30</f>
    </oc>
    <nc r="I17">
      <f>'2º caso coste medio servicio'!$C$29/'1º caso coste medio servicio'!$C$31</f>
    </nc>
    <ndxf>
      <numFmt numFmtId="34" formatCode="_-* #,##0.00\ &quot;€&quot;_-;\-* #,##0.00\ &quot;€&quot;_-;_-* &quot;-&quot;??\ &quot;€&quot;_-;_-@_-"/>
    </ndxf>
  </rcc>
  <rcc rId="459" sId="4" odxf="1" dxf="1">
    <oc r="J17">
      <f>'2º caso coste medio servicio'!$E$29/30</f>
    </oc>
    <nc r="J17">
      <f>'2º caso coste medio servicio'!$E$29/'1º caso coste medio servicio'!$C$31</f>
    </nc>
    <ndxf>
      <numFmt numFmtId="34" formatCode="_-* #,##0.00\ &quot;€&quot;_-;\-* #,##0.00\ &quot;€&quot;_-;_-* &quot;-&quot;??\ &quot;€&quot;_-;_-@_-"/>
    </ndxf>
  </rcc>
  <rcc rId="460" sId="4" odxf="1" dxf="1">
    <oc r="K17">
      <f>'2º caso coste medio servicio'!$G$29/30</f>
    </oc>
    <nc r="K17">
      <f>'2º caso coste medio servicio'!$G$29/'1º caso coste medio servicio'!$C$31</f>
    </nc>
    <ndxf>
      <numFmt numFmtId="34" formatCode="_-* #,##0.00\ &quot;€&quot;_-;\-* #,##0.00\ &quot;€&quot;_-;_-* &quot;-&quot;??\ &quot;€&quot;_-;_-@_-"/>
    </ndxf>
  </rcc>
  <rcc rId="461" sId="4" odxf="1" dxf="1">
    <oc r="L17">
      <f>'2º caso coste medio servicio'!$I$29/30</f>
    </oc>
    <nc r="L17">
      <f>'2º caso coste medio servicio'!$I$29/'1º caso coste medio servicio'!$C$31</f>
    </nc>
    <ndxf>
      <numFmt numFmtId="34" formatCode="_-* #,##0.00\ &quot;€&quot;_-;\-* #,##0.00\ &quot;€&quot;_-;_-* &quot;-&quot;??\ &quot;€&quot;_-;_-@_-"/>
    </ndxf>
  </rcc>
  <rfmt sheetId="4" sqref="L6">
    <dxf>
      <numFmt numFmtId="35" formatCode="_-* #,##0.00\ _€_-;\-* #,##0.00\ _€_-;_-* &quot;-&quot;??\ _€_-;_-@_-"/>
    </dxf>
  </rfmt>
  <rfmt sheetId="4" sqref="K6">
    <dxf>
      <numFmt numFmtId="35" formatCode="_-* #,##0.00\ _€_-;\-* #,##0.00\ _€_-;_-* &quot;-&quot;??\ _€_-;_-@_-"/>
    </dxf>
  </rfmt>
  <rfmt sheetId="4" sqref="J6">
    <dxf>
      <numFmt numFmtId="35" formatCode="_-* #,##0.00\ _€_-;\-* #,##0.00\ _€_-;_-* &quot;-&quot;??\ _€_-;_-@_-"/>
    </dxf>
  </rfmt>
  <rfmt sheetId="4" sqref="I17">
    <dxf>
      <numFmt numFmtId="35" formatCode="_-* #,##0.00\ _€_-;\-* #,##0.00\ _€_-;_-* &quot;-&quot;??\ _€_-;_-@_-"/>
    </dxf>
  </rfmt>
  <rfmt sheetId="4" sqref="J17">
    <dxf>
      <numFmt numFmtId="35" formatCode="_-* #,##0.00\ _€_-;\-* #,##0.00\ _€_-;_-* &quot;-&quot;??\ _€_-;_-@_-"/>
    </dxf>
  </rfmt>
  <rfmt sheetId="4" sqref="K17">
    <dxf>
      <numFmt numFmtId="35" formatCode="_-* #,##0.00\ _€_-;\-* #,##0.00\ _€_-;_-* &quot;-&quot;??\ _€_-;_-@_-"/>
    </dxf>
  </rfmt>
  <rfmt sheetId="4" sqref="L17">
    <dxf>
      <numFmt numFmtId="35" formatCode="_-* #,##0.00\ _€_-;\-* #,##0.00\ _€_-;_-* &quot;-&quot;??\ _€_-;_-@_-"/>
    </dxf>
  </rfmt>
  <rcc rId="462" sId="4" odxf="1" dxf="1">
    <oc r="I7">
      <f>'1º caso coste medio servicio'!$C$39/50</f>
    </oc>
    <nc r="I7">
      <f>'1º caso coste medio servicio'!$C$39/'1º caso coste medio servicio'!$C$41</f>
    </nc>
    <odxf>
      <numFmt numFmtId="0" formatCode="General"/>
    </odxf>
    <ndxf>
      <numFmt numFmtId="34" formatCode="_-* #,##0.00\ &quot;€&quot;_-;\-* #,##0.00\ &quot;€&quot;_-;_-* &quot;-&quot;??\ &quot;€&quot;_-;_-@_-"/>
    </ndxf>
  </rcc>
  <rcc rId="463" sId="4" odxf="1" dxf="1">
    <oc r="K7">
      <f>'1º caso coste medio servicio'!$C$39/50</f>
    </oc>
    <nc r="K7">
      <f>'1º caso coste medio servicio'!$C$39/'1º caso coste medio servicio'!$C$41</f>
    </nc>
    <odxf>
      <numFmt numFmtId="0" formatCode="General"/>
    </odxf>
    <ndxf>
      <numFmt numFmtId="34" formatCode="_-* #,##0.00\ &quot;€&quot;_-;\-* #,##0.00\ &quot;€&quot;_-;_-* &quot;-&quot;??\ &quot;€&quot;_-;_-@_-"/>
    </ndxf>
  </rcc>
  <rcc rId="464" sId="4" odxf="1" dxf="1">
    <oc r="J7">
      <f>'1º caso coste medio servicio'!$C$39/50</f>
    </oc>
    <nc r="J7">
      <f>'1º caso coste medio servicio'!$C$39/'1º caso coste medio servicio'!$C$41</f>
    </nc>
    <odxf>
      <numFmt numFmtId="0" formatCode="General"/>
    </odxf>
    <ndxf>
      <numFmt numFmtId="34" formatCode="_-* #,##0.00\ &quot;€&quot;_-;\-* #,##0.00\ &quot;€&quot;_-;_-* &quot;-&quot;??\ &quot;€&quot;_-;_-@_-"/>
    </ndxf>
  </rcc>
  <rcc rId="465" sId="4" odxf="1" dxf="1">
    <oc r="I18">
      <f>'1º caso coste medio servicio'!$C$39/50</f>
    </oc>
    <nc r="I18">
      <f>'1º caso coste medio servicio'!$C$39/'1º caso coste medio servicio'!$C$41</f>
    </nc>
    <odxf>
      <numFmt numFmtId="0" formatCode="General"/>
    </odxf>
    <ndxf>
      <numFmt numFmtId="34" formatCode="_-* #,##0.00\ &quot;€&quot;_-;\-* #,##0.00\ &quot;€&quot;_-;_-* &quot;-&quot;??\ &quot;€&quot;_-;_-@_-"/>
    </ndxf>
  </rcc>
  <rcc rId="466" sId="4" odxf="1" dxf="1">
    <oc r="J18">
      <f>'1º caso coste medio servicio'!$C$39/50</f>
    </oc>
    <nc r="J18">
      <f>'1º caso coste medio servicio'!$C$39/'1º caso coste medio servicio'!$C$41</f>
    </nc>
    <odxf>
      <numFmt numFmtId="0" formatCode="General"/>
    </odxf>
    <ndxf>
      <numFmt numFmtId="34" formatCode="_-* #,##0.00\ &quot;€&quot;_-;\-* #,##0.00\ &quot;€&quot;_-;_-* &quot;-&quot;??\ &quot;€&quot;_-;_-@_-"/>
    </ndxf>
  </rcc>
  <rcc rId="467" sId="4" odxf="1" dxf="1">
    <oc r="K18">
      <f>'1º caso coste medio servicio'!$C$39/50</f>
    </oc>
    <nc r="K18">
      <f>'1º caso coste medio servicio'!$C$39/'1º caso coste medio servicio'!$C$41</f>
    </nc>
    <odxf>
      <numFmt numFmtId="0" formatCode="General"/>
    </odxf>
    <ndxf>
      <numFmt numFmtId="34" formatCode="_-* #,##0.00\ &quot;€&quot;_-;\-* #,##0.00\ &quot;€&quot;_-;_-* &quot;-&quot;??\ &quot;€&quot;_-;_-@_-"/>
    </ndxf>
  </rcc>
  <rfmt sheetId="4" sqref="I7">
    <dxf>
      <numFmt numFmtId="35" formatCode="_-* #,##0.00\ _€_-;\-* #,##0.00\ _€_-;_-* &quot;-&quot;??\ _€_-;_-@_-"/>
    </dxf>
  </rfmt>
  <rfmt sheetId="4" sqref="J7">
    <dxf>
      <numFmt numFmtId="35" formatCode="_-* #,##0.00\ _€_-;\-* #,##0.00\ _€_-;_-* &quot;-&quot;??\ _€_-;_-@_-"/>
    </dxf>
  </rfmt>
  <rfmt sheetId="4" sqref="K7">
    <dxf>
      <numFmt numFmtId="35" formatCode="_-* #,##0.00\ _€_-;\-* #,##0.00\ _€_-;_-* &quot;-&quot;??\ _€_-;_-@_-"/>
    </dxf>
  </rfmt>
  <rfmt sheetId="4" sqref="I18">
    <dxf>
      <numFmt numFmtId="35" formatCode="_-* #,##0.00\ _€_-;\-* #,##0.00\ _€_-;_-* &quot;-&quot;??\ _€_-;_-@_-"/>
    </dxf>
  </rfmt>
  <rfmt sheetId="4" sqref="J18">
    <dxf>
      <numFmt numFmtId="35" formatCode="_-* #,##0.00\ _€_-;\-* #,##0.00\ _€_-;_-* &quot;-&quot;??\ _€_-;_-@_-"/>
    </dxf>
  </rfmt>
  <rfmt sheetId="4" sqref="K18">
    <dxf>
      <numFmt numFmtId="35" formatCode="_-* #,##0.00\ _€_-;\-* #,##0.00\ _€_-;_-* &quot;-&quot;??\ _€_-;_-@_-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4">
    <oc r="I17">
      <f>'2º caso coste medio servicio'!$C$29/'1º caso coste medio servicio'!$C$31</f>
    </oc>
    <nc r="I17">
      <f>'2º caso coste medio servicio'!$C$29/'2º caso coste medio servicio'!$C$31</f>
    </nc>
  </rcc>
  <rcc rId="469" sId="4">
    <oc r="J17">
      <f>'2º caso coste medio servicio'!$E$29/'1º caso coste medio servicio'!$C$31</f>
    </oc>
    <nc r="J17">
      <f>'2º caso coste medio servicio'!$E$29/'2º caso coste medio servicio'!$C$31</f>
    </nc>
  </rcc>
  <rcc rId="470" sId="4">
    <oc r="K17">
      <f>'2º caso coste medio servicio'!$G$29/'1º caso coste medio servicio'!$C$31</f>
    </oc>
    <nc r="K17">
      <f>'2º caso coste medio servicio'!$G$29/'2º caso coste medio servicio'!$C$31</f>
    </nc>
  </rcc>
  <rcc rId="471" sId="4">
    <oc r="L17">
      <f>'2º caso coste medio servicio'!$I$29/'1º caso coste medio servicio'!$C$31</f>
    </oc>
    <nc r="L17">
      <f>'2º caso coste medio servicio'!$I$29/'2º caso coste medio servicio'!$C$31</f>
    </nc>
  </rcc>
  <rcc rId="472" sId="4">
    <oc r="I16">
      <f>'1º caso coste medio servicio'!$C$13/'1º caso coste medio servicio'!$C$15</f>
    </oc>
    <nc r="I16">
      <f>'2º caso coste medio servicio'!$C$13/'2º caso coste medio servicio'!$C$15</f>
    </nc>
  </rcc>
  <rcc rId="473" sId="3">
    <oc r="C8" t="inlineStr">
      <is>
        <t>Instalacióndel software: 16</t>
      </is>
    </oc>
    <nc r="C8" t="inlineStr">
      <is>
        <t>Instalación del software: 16</t>
      </is>
    </nc>
  </rcc>
  <rcc rId="474" sId="2">
    <oc r="C8" t="inlineStr">
      <is>
        <t>Instalacióndel software: 16</t>
      </is>
    </oc>
    <nc r="C8" t="inlineStr">
      <is>
        <t>Instalación del software: 16</t>
      </is>
    </nc>
  </rcc>
  <rcc rId="475" sId="2">
    <oc r="C12">
      <f>20*C15</f>
    </oc>
    <nc r="C12">
      <f>C11*C15</f>
    </nc>
  </rcc>
  <rcc rId="476" sId="2">
    <oc r="D11">
      <v>1</v>
    </oc>
    <nc r="D11">
      <v>3</v>
    </nc>
  </rcc>
  <rcc rId="477" sId="2">
    <oc r="E11">
      <v>1</v>
    </oc>
    <nc r="E11">
      <v>3</v>
    </nc>
  </rcc>
  <rcc rId="478" sId="2">
    <oc r="D12">
      <f>2*C15</f>
    </oc>
    <nc r="D12">
      <f>D11*C15</f>
    </nc>
  </rcc>
  <rcc rId="479" sId="2">
    <oc r="E12">
      <f>2*C15</f>
    </oc>
    <nc r="E12">
      <f>E11*C15</f>
    </nc>
  </rcc>
  <rcc rId="480" sId="2">
    <oc r="C11">
      <v>20</v>
    </oc>
    <nc r="C11">
      <v>16</v>
    </nc>
  </rcc>
  <rcc rId="481" sId="3">
    <oc r="E12">
      <f>2*C15</f>
    </oc>
    <nc r="E12">
      <f>E11*C15</f>
    </nc>
  </rcc>
  <rcc rId="482" sId="3">
    <oc r="D12">
      <f>2*C15</f>
    </oc>
    <nc r="D12">
      <f>D11*C15</f>
    </nc>
  </rcc>
  <rcc rId="483" sId="3">
    <oc r="C12">
      <f>7*C15</f>
    </oc>
    <nc r="C12">
      <f>C11*C15</f>
    </nc>
  </rcc>
  <rcc rId="484" sId="3">
    <oc r="D11">
      <v>1</v>
    </oc>
    <nc r="D11">
      <v>3</v>
    </nc>
  </rcc>
  <rcc rId="485" sId="3">
    <oc r="E11">
      <v>1</v>
    </oc>
    <nc r="E11">
      <v>3</v>
    </nc>
  </rcc>
  <rcc rId="486" sId="4">
    <oc r="C16">
      <f>'1º caso coste medio servicio'!$C$13</f>
    </oc>
    <nc r="C16">
      <f>'2º caso coste medio servicio'!$C$13</f>
    </nc>
  </rcc>
  <rcc rId="487" sId="4">
    <oc r="D16">
      <f>'1º caso coste medio servicio'!$C$13</f>
    </oc>
    <nc r="D16">
      <f>'2º caso coste medio servicio'!$C$13</f>
    </nc>
  </rcc>
  <rcc rId="488" sId="4">
    <oc r="E16">
      <f>'1º caso coste medio servicio'!$C$13</f>
    </oc>
    <nc r="E16">
      <f>'2º caso coste medio servicio'!$C$13</f>
    </nc>
  </rcc>
  <rcc rId="489" sId="4">
    <oc r="F16">
      <f>'1º caso coste medio servicio'!$C$13</f>
    </oc>
    <nc r="F16">
      <f>'2º caso coste medio servicio'!$C$13</f>
    </nc>
  </rcc>
  <rcc rId="490" sId="4">
    <oc r="E18">
      <f>'1º caso coste medio servicio'!$C$39</f>
    </oc>
    <nc r="E18">
      <f>'2º caso coste medio servicio'!$C$39</f>
    </nc>
  </rcc>
  <rcc rId="491" sId="4">
    <oc r="D18">
      <f>'1º caso coste medio servicio'!$C$39</f>
    </oc>
    <nc r="D18">
      <f>'2º caso coste medio servicio'!$C$39</f>
    </nc>
  </rcc>
  <rcc rId="492" sId="4">
    <oc r="C18">
      <f>'1º caso coste medio servicio'!$C$39</f>
    </oc>
    <nc r="C18">
      <f>'2º caso coste medio servicio'!$C$39</f>
    </nc>
  </rcc>
  <rcc rId="493" sId="4">
    <oc r="J16">
      <f>'1º caso coste medio servicio'!$C$13/'1º caso coste medio servicio'!$C$15</f>
    </oc>
    <nc r="J16">
      <f>'2º caso coste medio servicio'!$C$13/'2º caso coste medio servicio'!$C$15</f>
    </nc>
  </rcc>
  <rcc rId="494" sId="4">
    <oc r="K16">
      <f>'1º caso coste medio servicio'!$C$13/'1º caso coste medio servicio'!$C$15</f>
    </oc>
    <nc r="K16">
      <f>'2º caso coste medio servicio'!$C$13/'2º caso coste medio servicio'!$C$15</f>
    </nc>
  </rcc>
  <rcc rId="495" sId="4">
    <oc r="L16">
      <f>'1º caso coste medio servicio'!$C$13/'1º caso coste medio servicio'!$C$15</f>
    </oc>
    <nc r="L16">
      <f>'2º caso coste medio servicio'!$C$13/'2º caso coste medio servicio'!$C$15</f>
    </nc>
  </rcc>
  <rcc rId="496" sId="4">
    <oc r="I18">
      <f>'1º caso coste medio servicio'!$C$39/'1º caso coste medio servicio'!$C$41</f>
    </oc>
    <nc r="I18">
      <f>'2º caso coste medio servicio'!$C$39/'2º caso coste medio servicio'!$C$41</f>
    </nc>
  </rcc>
  <rcc rId="497" sId="4">
    <oc r="J18">
      <f>'1º caso coste medio servicio'!$C$39/'1º caso coste medio servicio'!$C$41</f>
    </oc>
    <nc r="J18">
      <f>'2º caso coste medio servicio'!$C$39/'2º caso coste medio servicio'!$C$41</f>
    </nc>
  </rcc>
  <rcc rId="498" sId="4">
    <oc r="K18">
      <f>'1º caso coste medio servicio'!$C$39/'1º caso coste medio servicio'!$C$41</f>
    </oc>
    <nc r="K18">
      <f>'2º caso coste medio servicio'!$C$39/'2º caso coste medio servicio'!$C$41</f>
    </nc>
  </rcc>
  <rfmt sheetId="4" sqref="A2" start="0" length="2147483647">
    <dxf>
      <font>
        <sz val="12"/>
      </font>
    </dxf>
  </rfmt>
  <rfmt sheetId="4" sqref="A13" start="0" length="2147483647">
    <dxf>
      <font>
        <sz val="12"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2">
    <oc r="I44">
      <f>C13+I29</f>
    </oc>
    <nc r="I44">
      <f>C13+I29+C39</f>
    </nc>
  </rcc>
  <rcc rId="500" sId="4">
    <nc r="F7">
      <f>'1º caso coste medio servicio'!$C$39</f>
    </nc>
  </rcc>
  <rcc rId="501" sId="4" odxf="1" dxf="1">
    <nc r="L7">
      <f>'1º caso coste medio servicio'!$C$39/'1º caso coste medio servicio'!$C$41</f>
    </nc>
    <odxf>
      <numFmt numFmtId="0" formatCode="General"/>
    </odxf>
    <ndxf>
      <numFmt numFmtId="35" formatCode="_-* #,##0.00\ _€_-;\-* #,##0.00\ _€_-;_-* &quot;-&quot;??\ _€_-;_-@_-"/>
    </ndxf>
  </rcc>
  <rcc rId="502" sId="2" odxf="1" dxf="1">
    <oc r="I29">
      <f>I28*I31</f>
    </oc>
    <nc r="I29">
      <f>I28*C31</f>
    </nc>
    <odxf>
      <numFmt numFmtId="0" formatCode="General"/>
    </odxf>
    <ndxf>
      <numFmt numFmtId="34" formatCode="_-* #,##0.00\ &quot;€&quot;_-;\-* #,##0.00\ &quot;€&quot;_-;_-* &quot;-&quot;??\ &quot;€&quot;_-;_-@_-"/>
    </ndxf>
  </rcc>
  <rfmt sheetId="2" sqref="G29">
    <dxf>
      <numFmt numFmtId="164" formatCode="#,##0.00\ &quot;€&quot;"/>
    </dxf>
  </rfmt>
  <rfmt sheetId="2" sqref="E29">
    <dxf>
      <numFmt numFmtId="164" formatCode="#,##0.00\ &quot;€&quot;"/>
    </dxf>
  </rfmt>
  <rfmt sheetId="2" sqref="C29">
    <dxf>
      <numFmt numFmtId="164" formatCode="#,##0.00\ &quot;€&quot;"/>
    </dxf>
  </rfmt>
  <rfmt sheetId="2" sqref="C13">
    <dxf>
      <numFmt numFmtId="164" formatCode="#,##0.00\ &quot;€&quot;"/>
    </dxf>
  </rfmt>
  <rfmt sheetId="2" sqref="C43">
    <dxf>
      <numFmt numFmtId="164" formatCode="#,##0.00\ &quot;€&quot;"/>
    </dxf>
  </rfmt>
  <rfmt sheetId="2" sqref="E43">
    <dxf>
      <numFmt numFmtId="164" formatCode="#,##0.00\ &quot;€&quot;"/>
    </dxf>
  </rfmt>
  <rfmt sheetId="2" sqref="G43">
    <dxf>
      <numFmt numFmtId="164" formatCode="#,##0.00\ &quot;€&quot;"/>
    </dxf>
  </rfmt>
  <rfmt sheetId="2" sqref="I43">
    <dxf>
      <numFmt numFmtId="164" formatCode="#,##0.00\ &quot;€&quot;"/>
    </dxf>
  </rfmt>
  <rfmt sheetId="3" sqref="C43">
    <dxf>
      <numFmt numFmtId="164" formatCode="#,##0.00\ &quot;€&quot;"/>
    </dxf>
  </rfmt>
  <rfmt sheetId="3" sqref="E43">
    <dxf>
      <numFmt numFmtId="164" formatCode="#,##0.00\ &quot;€&quot;"/>
    </dxf>
  </rfmt>
  <rfmt sheetId="3" sqref="G43">
    <dxf>
      <numFmt numFmtId="164" formatCode="#,##0.00\ &quot;€&quot;"/>
    </dxf>
  </rfmt>
  <rfmt sheetId="3" sqref="I43">
    <dxf>
      <numFmt numFmtId="164" formatCode="#,##0.00\ &quot;€&quot;"/>
    </dxf>
  </rfmt>
  <rfmt sheetId="3" sqref="C29">
    <dxf>
      <numFmt numFmtId="164" formatCode="#,##0.00\ &quot;€&quot;"/>
    </dxf>
  </rfmt>
  <rfmt sheetId="3" sqref="E29">
    <dxf>
      <numFmt numFmtId="164" formatCode="#,##0.00\ &quot;€&quot;"/>
    </dxf>
  </rfmt>
  <rfmt sheetId="3" sqref="G29">
    <dxf>
      <numFmt numFmtId="164" formatCode="#,##0.00\ &quot;€&quot;"/>
    </dxf>
  </rfmt>
  <rfmt sheetId="3" sqref="I29">
    <dxf>
      <numFmt numFmtId="164" formatCode="#,##0.00\ &quot;€&quot;"/>
    </dxf>
  </rfmt>
  <rfmt sheetId="3" sqref="C13">
    <dxf>
      <numFmt numFmtId="164" formatCode="#,##0.00\ &quot;€&quot;"/>
    </dxf>
  </rfmt>
  <rfmt sheetId="4" sqref="C5">
    <dxf>
      <numFmt numFmtId="164" formatCode="#,##0.00\ &quot;€&quot;"/>
    </dxf>
  </rfmt>
  <rfmt sheetId="4" sqref="C6">
    <dxf>
      <numFmt numFmtId="164" formatCode="#,##0.00\ &quot;€&quot;"/>
    </dxf>
  </rfmt>
  <rfmt sheetId="4" sqref="C7">
    <dxf>
      <numFmt numFmtId="164" formatCode="#,##0.00\ &quot;€&quot;"/>
    </dxf>
  </rfmt>
  <rfmt sheetId="4" sqref="D5">
    <dxf>
      <numFmt numFmtId="164" formatCode="#,##0.00\ &quot;€&quot;"/>
    </dxf>
  </rfmt>
  <rfmt sheetId="4" sqref="D6">
    <dxf>
      <numFmt numFmtId="164" formatCode="#,##0.00\ &quot;€&quot;"/>
    </dxf>
  </rfmt>
  <rfmt sheetId="4" sqref="D7">
    <dxf>
      <numFmt numFmtId="164" formatCode="#,##0.00\ &quot;€&quot;"/>
    </dxf>
  </rfmt>
  <rfmt sheetId="4" sqref="E5">
    <dxf>
      <numFmt numFmtId="164" formatCode="#,##0.00\ &quot;€&quot;"/>
    </dxf>
  </rfmt>
  <rfmt sheetId="4" sqref="E6">
    <dxf>
      <numFmt numFmtId="164" formatCode="#,##0.00\ &quot;€&quot;"/>
    </dxf>
  </rfmt>
  <rfmt sheetId="4" sqref="E7">
    <dxf>
      <numFmt numFmtId="164" formatCode="#,##0.00\ &quot;€&quot;"/>
    </dxf>
  </rfmt>
  <rfmt sheetId="4" sqref="C5">
    <dxf>
      <numFmt numFmtId="165" formatCode="#,##0\ &quot;€&quot;"/>
    </dxf>
  </rfmt>
  <rfmt sheetId="4" sqref="C6">
    <dxf>
      <numFmt numFmtId="165" formatCode="#,##0\ &quot;€&quot;"/>
    </dxf>
  </rfmt>
  <rfmt sheetId="4" sqref="C7">
    <dxf>
      <numFmt numFmtId="165" formatCode="#,##0\ &quot;€&quot;"/>
    </dxf>
  </rfmt>
  <rfmt sheetId="4" sqref="D7">
    <dxf>
      <numFmt numFmtId="165" formatCode="#,##0\ &quot;€&quot;"/>
    </dxf>
  </rfmt>
  <rfmt sheetId="4" sqref="D6">
    <dxf>
      <numFmt numFmtId="165" formatCode="#,##0\ &quot;€&quot;"/>
    </dxf>
  </rfmt>
  <rfmt sheetId="4" sqref="D5">
    <dxf>
      <numFmt numFmtId="165" formatCode="#,##0\ &quot;€&quot;"/>
    </dxf>
  </rfmt>
  <rfmt sheetId="4" sqref="E5">
    <dxf>
      <numFmt numFmtId="165" formatCode="#,##0\ &quot;€&quot;"/>
    </dxf>
  </rfmt>
  <rfmt sheetId="4" sqref="E6">
    <dxf>
      <numFmt numFmtId="165" formatCode="#,##0\ &quot;€&quot;"/>
    </dxf>
  </rfmt>
  <rfmt sheetId="4" sqref="E7">
    <dxf>
      <numFmt numFmtId="165" formatCode="#,##0\ &quot;€&quot;"/>
    </dxf>
  </rfmt>
  <rfmt sheetId="4" sqref="F7">
    <dxf>
      <numFmt numFmtId="165" formatCode="#,##0\ &quot;€&quot;"/>
    </dxf>
  </rfmt>
  <rfmt sheetId="4" sqref="F6">
    <dxf>
      <numFmt numFmtId="165" formatCode="#,##0\ &quot;€&quot;"/>
    </dxf>
  </rfmt>
  <rfmt sheetId="4" sqref="F5">
    <dxf>
      <numFmt numFmtId="165" formatCode="#,##0\ &quot;€&quot;"/>
    </dxf>
  </rfmt>
  <rfmt sheetId="4" sqref="I5">
    <dxf>
      <numFmt numFmtId="165" formatCode="#,##0\ &quot;€&quot;"/>
    </dxf>
  </rfmt>
  <rfmt sheetId="4" sqref="C16">
    <dxf>
      <numFmt numFmtId="165" formatCode="#,##0\ &quot;€&quot;"/>
    </dxf>
  </rfmt>
  <rfmt sheetId="4" sqref="D16">
    <dxf>
      <numFmt numFmtId="165" formatCode="#,##0\ &quot;€&quot;"/>
    </dxf>
  </rfmt>
  <rfmt sheetId="4" sqref="E16">
    <dxf>
      <numFmt numFmtId="165" formatCode="#,##0\ &quot;€&quot;"/>
    </dxf>
  </rfmt>
  <rfmt sheetId="4" sqref="F16">
    <dxf>
      <numFmt numFmtId="165" formatCode="#,##0\ &quot;€&quot;"/>
    </dxf>
  </rfmt>
  <rfmt sheetId="4" sqref="F17">
    <dxf>
      <numFmt numFmtId="165" formatCode="#,##0\ &quot;€&quot;"/>
    </dxf>
  </rfmt>
  <rfmt sheetId="4" sqref="E17">
    <dxf>
      <numFmt numFmtId="165" formatCode="#,##0\ &quot;€&quot;"/>
    </dxf>
  </rfmt>
  <rfmt sheetId="4" sqref="E18">
    <dxf>
      <numFmt numFmtId="165" formatCode="#,##0\ &quot;€&quot;"/>
    </dxf>
  </rfmt>
  <rfmt sheetId="4" sqref="D18">
    <dxf>
      <numFmt numFmtId="165" formatCode="#,##0\ &quot;€&quot;"/>
    </dxf>
  </rfmt>
  <rfmt sheetId="4" sqref="C18">
    <dxf>
      <numFmt numFmtId="165" formatCode="#,##0\ &quot;€&quot;"/>
    </dxf>
  </rfmt>
  <rcc rId="503" sId="4" odxf="1" dxf="1">
    <nc r="F18">
      <f>'2º caso coste medio servicio'!$C$39</f>
    </nc>
    <odxf>
      <numFmt numFmtId="0" formatCode="General"/>
    </odxf>
    <ndxf>
      <numFmt numFmtId="165" formatCode="#,##0\ &quot;€&quot;"/>
    </ndxf>
  </rcc>
  <rcc rId="504" sId="4" odxf="1" dxf="1">
    <oc r="F19">
      <f>SUM(F16:F18)</f>
    </oc>
    <nc r="F19">
      <f>SUM(F16:F18)</f>
    </nc>
    <odxf>
      <font>
        <b/>
        <color rgb="FF333333"/>
      </font>
      <numFmt numFmtId="0" formatCode="General"/>
    </odxf>
    <ndxf>
      <font>
        <b val="0"/>
        <color rgb="FF333333"/>
      </font>
      <numFmt numFmtId="165" formatCode="#,##0\ &quot;€&quot;"/>
    </ndxf>
  </rcc>
  <rfmt sheetId="4" sqref="E19">
    <dxf>
      <numFmt numFmtId="165" formatCode="#,##0\ &quot;€&quot;"/>
    </dxf>
  </rfmt>
  <rfmt sheetId="4" sqref="D19">
    <dxf>
      <numFmt numFmtId="165" formatCode="#,##0\ &quot;€&quot;"/>
    </dxf>
  </rfmt>
  <rfmt sheetId="4" sqref="C19">
    <dxf>
      <numFmt numFmtId="165" formatCode="#,##0\ &quot;€&quot;"/>
    </dxf>
  </rfmt>
  <rfmt sheetId="4" sqref="C8">
    <dxf>
      <numFmt numFmtId="165" formatCode="#,##0\ &quot;€&quot;"/>
    </dxf>
  </rfmt>
  <rfmt sheetId="4" sqref="D8">
    <dxf>
      <numFmt numFmtId="165" formatCode="#,##0\ &quot;€&quot;"/>
    </dxf>
  </rfmt>
  <rfmt sheetId="4" sqref="E8">
    <dxf>
      <numFmt numFmtId="165" formatCode="#,##0\ &quot;€&quot;"/>
    </dxf>
  </rfmt>
  <rfmt sheetId="4" sqref="F19" start="0" length="2147483647">
    <dxf>
      <font>
        <b/>
      </font>
    </dxf>
  </rfmt>
  <rfmt sheetId="3" sqref="C13">
    <dxf>
      <numFmt numFmtId="165" formatCode="#,##0\ &quot;€&quot;"/>
    </dxf>
  </rfmt>
  <rfmt sheetId="3" sqref="C43">
    <dxf>
      <numFmt numFmtId="165" formatCode="#,##0\ &quot;€&quot;"/>
    </dxf>
  </rfmt>
  <rfmt sheetId="3" sqref="E43">
    <dxf>
      <numFmt numFmtId="165" formatCode="#,##0\ &quot;€&quot;"/>
    </dxf>
  </rfmt>
  <rfmt sheetId="3" sqref="G43">
    <dxf>
      <numFmt numFmtId="165" formatCode="#,##0\ &quot;€&quot;"/>
    </dxf>
  </rfmt>
  <rfmt sheetId="3" sqref="I43">
    <dxf>
      <numFmt numFmtId="165" formatCode="#,##0\ &quot;€&quot;"/>
    </dxf>
  </rfmt>
  <rfmt sheetId="3" sqref="I29">
    <dxf>
      <numFmt numFmtId="165" formatCode="#,##0\ &quot;€&quot;"/>
    </dxf>
  </rfmt>
  <rfmt sheetId="3" sqref="G29">
    <dxf>
      <numFmt numFmtId="165" formatCode="#,##0\ &quot;€&quot;"/>
    </dxf>
  </rfmt>
  <rfmt sheetId="3" sqref="E29">
    <dxf>
      <numFmt numFmtId="165" formatCode="#,##0\ &quot;€&quot;"/>
    </dxf>
  </rfmt>
  <rfmt sheetId="3" sqref="C29">
    <dxf>
      <numFmt numFmtId="165" formatCode="#,##0\ &quot;€&quot;"/>
    </dxf>
  </rfmt>
  <rfmt sheetId="3" sqref="C39">
    <dxf>
      <numFmt numFmtId="165" formatCode="#,##0\ &quot;€&quot;"/>
    </dxf>
  </rfmt>
  <rfmt sheetId="2" sqref="C39">
    <dxf>
      <numFmt numFmtId="165" formatCode="#,##0\ &quot;€&quot;"/>
    </dxf>
  </rfmt>
  <rfmt sheetId="2" sqref="C29">
    <dxf>
      <numFmt numFmtId="165" formatCode="#,##0\ &quot;€&quot;"/>
    </dxf>
  </rfmt>
  <rfmt sheetId="2" sqref="E29">
    <dxf>
      <numFmt numFmtId="165" formatCode="#,##0\ &quot;€&quot;"/>
    </dxf>
  </rfmt>
  <rfmt sheetId="2" sqref="G29">
    <dxf>
      <numFmt numFmtId="165" formatCode="#,##0\ &quot;€&quot;"/>
    </dxf>
  </rfmt>
  <rfmt sheetId="2" sqref="I29">
    <dxf>
      <numFmt numFmtId="165" formatCode="#,##0\ &quot;€&quot;"/>
    </dxf>
  </rfmt>
  <rfmt sheetId="2" sqref="C44">
    <dxf>
      <numFmt numFmtId="165" formatCode="#,##0\ &quot;€&quot;"/>
    </dxf>
  </rfmt>
  <rfmt sheetId="2" sqref="E44">
    <dxf>
      <numFmt numFmtId="165" formatCode="#,##0\ &quot;€&quot;"/>
    </dxf>
  </rfmt>
  <rfmt sheetId="2" sqref="G44">
    <dxf>
      <numFmt numFmtId="165" formatCode="#,##0\ &quot;€&quot;"/>
    </dxf>
  </rfmt>
  <rfmt sheetId="2" sqref="I44">
    <dxf>
      <numFmt numFmtId="165" formatCode="#,##0\ &quot;€&quot;"/>
    </dxf>
  </rfmt>
  <rfmt sheetId="3" sqref="C44">
    <dxf>
      <numFmt numFmtId="165" formatCode="#,##0\ &quot;€&quot;"/>
    </dxf>
  </rfmt>
  <rfmt sheetId="3" sqref="E44">
    <dxf>
      <numFmt numFmtId="165" formatCode="#,##0\ &quot;€&quot;"/>
    </dxf>
  </rfmt>
  <rfmt sheetId="3" sqref="G44">
    <dxf>
      <numFmt numFmtId="165" formatCode="#,##0\ &quot;€&quot;"/>
    </dxf>
  </rfmt>
  <rfmt sheetId="3" sqref="I44">
    <dxf>
      <numFmt numFmtId="165" formatCode="#,##0\ &quot;€&quot;"/>
    </dxf>
  </rfmt>
  <rfmt sheetId="3" sqref="C43">
    <dxf>
      <numFmt numFmtId="166" formatCode="#,##0\ _€"/>
    </dxf>
  </rfmt>
  <rfmt sheetId="3" sqref="E43">
    <dxf>
      <numFmt numFmtId="166" formatCode="#,##0\ _€"/>
    </dxf>
  </rfmt>
  <rfmt sheetId="3" sqref="G43">
    <dxf>
      <numFmt numFmtId="166" formatCode="#,##0\ _€"/>
    </dxf>
  </rfmt>
  <rfmt sheetId="3" sqref="I43">
    <dxf>
      <numFmt numFmtId="166" formatCode="#,##0\ _€"/>
    </dxf>
  </rfmt>
  <rfmt sheetId="2" sqref="C43">
    <dxf>
      <numFmt numFmtId="166" formatCode="#,##0\ _€"/>
    </dxf>
  </rfmt>
  <rfmt sheetId="2" sqref="E43">
    <dxf>
      <numFmt numFmtId="166" formatCode="#,##0\ _€"/>
    </dxf>
  </rfmt>
  <rfmt sheetId="2" sqref="G43">
    <dxf>
      <numFmt numFmtId="166" formatCode="#,##0\ _€"/>
    </dxf>
  </rfmt>
  <rfmt sheetId="2" sqref="I43">
    <dxf>
      <numFmt numFmtId="166" formatCode="#,##0\ _€"/>
    </dxf>
  </rfmt>
  <rcc rId="505" sId="4" odxf="1" dxf="1">
    <oc r="D17">
      <f>'2º caso coste medio servicio'!$E$29</f>
    </oc>
    <nc r="D17">
      <f>'2º caso coste medio servicio'!$E$29</f>
    </nc>
    <odxf>
      <numFmt numFmtId="0" formatCode="General"/>
    </odxf>
    <ndxf>
      <numFmt numFmtId="165" formatCode="#,##0\ &quot;€&quot;"/>
    </ndxf>
  </rcc>
  <rcc rId="506" sId="4" odxf="1" dxf="1">
    <oc r="C17">
      <f>'2º caso coste medio servicio'!$C$29</f>
    </oc>
    <nc r="C17">
      <f>'2º caso coste medio servicio'!$C$29</f>
    </nc>
    <odxf>
      <numFmt numFmtId="0" formatCode="General"/>
    </odxf>
    <ndxf>
      <numFmt numFmtId="165" formatCode="#,##0\ &quot;€&quot;"/>
    </ndxf>
  </rcc>
  <rcc rId="507" sId="4" odxf="1" dxf="1">
    <nc r="L18">
      <f>'2º caso coste medio servicio'!$C$39/'2º caso coste medio servicio'!$C$41</f>
    </nc>
    <odxf>
      <numFmt numFmtId="0" formatCode="General"/>
    </odxf>
    <ndxf>
      <numFmt numFmtId="35" formatCode="_-* #,##0.00\ _€_-;\-* #,##0.00\ _€_-;_-* &quot;-&quot;??\ _€_-;_-@_-"/>
    </ndxf>
  </rcc>
  <rfmt sheetId="2" sqref="D19" start="0" length="0">
    <dxf>
      <font>
        <color rgb="FF333333"/>
      </font>
      <alignment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  <rfmt sheetId="3" sqref="D19" start="0" length="0">
    <dxf>
      <font>
        <color rgb="FF333333"/>
      </font>
      <alignment vertical="center" readingOrder="0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8" sId="4" odxf="1" dxf="1">
    <oc r="I5">
      <f>'1º caso coste medio servicio'!$C$13/'1º caso coste medio servicio'!$C$15</f>
    </oc>
    <nc r="I5">
      <f>'1º caso coste medio servicio'!$C$13/'1º caso coste medio servicio'!$C$15</f>
    </nc>
    <odxf>
      <numFmt numFmtId="165" formatCode="#,##0\ &quot;€&quot;"/>
    </odxf>
    <ndxf>
      <numFmt numFmtId="35" formatCode="_-* #,##0.00\ _€_-;\-* #,##0.00\ _€_-;_-* &quot;-&quot;??\ _€_-;_-@_-"/>
    </ndxf>
  </rcc>
  <rcc rId="509" sId="4" odxf="1" dxf="1">
    <oc r="F8">
      <f>SUM(F5:F7)</f>
    </oc>
    <nc r="F8">
      <f>SUM(F5:F7)</f>
    </nc>
    <odxf>
      <numFmt numFmtId="0" formatCode="General"/>
    </odxf>
    <ndxf>
      <numFmt numFmtId="165" formatCode="#,##0\ &quot;€&quot;"/>
    </ndxf>
  </rcc>
  <rcc rId="510" sId="2">
    <oc r="B15" t="inlineStr">
      <is>
        <t>Salario bruto/Horas (euros)</t>
      </is>
    </oc>
    <nc r="B15" t="inlineStr">
      <is>
        <t>Salario bruto/horas (euros)</t>
      </is>
    </nc>
  </rcc>
  <rcc rId="511" sId="2">
    <oc r="B41" t="inlineStr">
      <is>
        <t>Salario bruto/Horas</t>
      </is>
    </oc>
    <nc r="B41" t="inlineStr">
      <is>
        <t>Salario bruto/horas</t>
      </is>
    </nc>
  </rcc>
  <rcc rId="512" sId="2">
    <oc r="B31" t="inlineStr">
      <is>
        <t>Salario bruto/Horas</t>
      </is>
    </oc>
    <nc r="B31" t="inlineStr">
      <is>
        <t>Salario bruto/horas</t>
      </is>
    </nc>
  </rcc>
  <rcc rId="513" sId="3">
    <oc r="B15" t="inlineStr">
      <is>
        <t>Salario bruto/Horas</t>
      </is>
    </oc>
    <nc r="B15" t="inlineStr">
      <is>
        <t>Salario bruto/horas</t>
      </is>
    </nc>
  </rcc>
  <rcc rId="514" sId="3">
    <oc r="B31" t="inlineStr">
      <is>
        <t>Salario bruto/Horas</t>
      </is>
    </oc>
    <nc r="B31" t="inlineStr">
      <is>
        <t>Salario bruto/horas</t>
      </is>
    </nc>
  </rcc>
  <rcc rId="515" sId="3">
    <oc r="B41" t="inlineStr">
      <is>
        <t>Salario bruto/Horas</t>
      </is>
    </oc>
    <nc r="B41" t="inlineStr">
      <is>
        <t>Salario bruto/horas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I5:L8">
    <dxf>
      <alignment horizontal="left" readingOrder="0"/>
    </dxf>
  </rfmt>
  <rfmt sheetId="4" sqref="I5:L8">
    <dxf>
      <alignment horizontal="general" readingOrder="0"/>
    </dxf>
  </rfmt>
  <rfmt sheetId="4" sqref="I5:L8">
    <dxf>
      <alignment horizontal="left" readingOrder="0"/>
    </dxf>
  </rfmt>
  <rfmt sheetId="4" sqref="I5:L8">
    <dxf>
      <alignment horizontal="general" readingOrder="0"/>
    </dxf>
  </rfmt>
  <rfmt sheetId="4" sqref="I16:L19">
    <dxf>
      <alignment horizontal="left" readingOrder="0"/>
    </dxf>
  </rfmt>
  <rfmt sheetId="4" sqref="I16:L19">
    <dxf>
      <alignment horizontal="general" readingOrder="0"/>
    </dxf>
  </rfmt>
  <rcc rId="516" sId="4">
    <oc r="I4" t="inlineStr">
      <is>
        <t>WMS (horas-persona)</t>
      </is>
    </oc>
    <nc r="I4" t="inlineStr">
      <is>
        <r>
          <t xml:space="preserve">WMS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17" sId="4">
    <oc r="J4" t="inlineStr">
      <is>
        <t>WMTS  (horas-persona)</t>
      </is>
    </oc>
    <nc r="J4" t="inlineStr">
      <is>
        <r>
          <t xml:space="preserve">WMTS 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18" sId="4">
    <oc r="K4" t="inlineStr">
      <is>
        <t>WFS  (horas-persona)</t>
      </is>
    </oc>
    <nc r="K4" t="inlineStr">
      <is>
        <r>
          <t xml:space="preserve">WFS 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19" sId="4">
    <oc r="L4" t="inlineStr">
      <is>
        <t>ATOM  (horas-persona)</t>
      </is>
    </oc>
    <nc r="L4" t="inlineStr">
      <is>
        <r>
          <t xml:space="preserve">ATOM 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20" sId="4">
    <oc r="I15" t="inlineStr">
      <is>
        <t>WMS  (horas-persona)</t>
      </is>
    </oc>
    <nc r="I15" t="inlineStr">
      <is>
        <r>
          <t xml:space="preserve">WMS 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21" sId="4">
    <oc r="J15" t="inlineStr">
      <is>
        <t>WMTS  (horas-persona)</t>
      </is>
    </oc>
    <nc r="J15" t="inlineStr">
      <is>
        <r>
          <t xml:space="preserve">WMTS 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22" sId="4">
    <oc r="K15" t="inlineStr">
      <is>
        <t>WFS  (horas-persona)</t>
      </is>
    </oc>
    <nc r="K15" t="inlineStr">
      <is>
        <r>
          <t xml:space="preserve">WFS 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23" sId="4">
    <oc r="L15" t="inlineStr">
      <is>
        <t>ATOM  (horas-persona)</t>
      </is>
    </oc>
    <nc r="L15" t="inlineStr">
      <is>
        <r>
          <t xml:space="preserve">ATOM 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24" sId="4">
    <oc r="D4" t="inlineStr">
      <is>
        <t>WMTS (euros)</t>
      </is>
    </oc>
    <nc r="D4" t="inlineStr">
      <is>
        <r>
          <t>WMTS</t>
        </r>
        <r>
          <rPr>
            <b/>
            <sz val="11"/>
            <color theme="1" tint="0.499984740745262"/>
            <rFont val="Calibri"/>
            <family val="2"/>
          </rPr>
          <t xml:space="preserve"> (euros)</t>
        </r>
      </is>
    </nc>
  </rcc>
  <rcc rId="525" sId="4">
    <oc r="E4" t="inlineStr">
      <is>
        <t>WFS (euros)</t>
      </is>
    </oc>
    <nc r="E4" t="inlineStr">
      <is>
        <r>
          <t>WFS</t>
        </r>
        <r>
          <rPr>
            <b/>
            <sz val="11"/>
            <color theme="1" tint="0.499984740745262"/>
            <rFont val="Calibri"/>
            <family val="2"/>
          </rPr>
          <t xml:space="preserve"> (euros)</t>
        </r>
      </is>
    </nc>
  </rcc>
  <rcc rId="526" sId="4">
    <oc r="F4" t="inlineStr">
      <is>
        <t>ATOM (euros)</t>
      </is>
    </oc>
    <nc r="F4" t="inlineStr">
      <is>
        <r>
          <t xml:space="preserve">ATOM </t>
        </r>
        <r>
          <rPr>
            <b/>
            <sz val="11"/>
            <color theme="1" tint="0.499984740745262"/>
            <rFont val="Calibri"/>
            <family val="2"/>
          </rPr>
          <t>(euros)</t>
        </r>
      </is>
    </nc>
  </rcc>
  <rcc rId="527" sId="4">
    <oc r="C4" t="inlineStr">
      <is>
        <t>WMS (euros)</t>
      </is>
    </oc>
    <nc r="C4" t="inlineStr">
      <is>
        <r>
          <t>WMS</t>
        </r>
        <r>
          <rPr>
            <b/>
            <sz val="11"/>
            <color theme="1" tint="0.499984740745262"/>
            <rFont val="Calibri"/>
            <family val="2"/>
          </rPr>
          <t xml:space="preserve"> (euros)</t>
        </r>
      </is>
    </nc>
  </rcc>
  <rcc rId="528" sId="4">
    <oc r="C15" t="inlineStr">
      <is>
        <t>WMS (euros)</t>
      </is>
    </oc>
    <nc r="C15" t="inlineStr">
      <is>
        <r>
          <t>WMS</t>
        </r>
        <r>
          <rPr>
            <b/>
            <sz val="11"/>
            <color theme="1" tint="0.499984740745262"/>
            <rFont val="Calibri"/>
            <family val="2"/>
          </rPr>
          <t xml:space="preserve"> (euros)</t>
        </r>
      </is>
    </nc>
  </rcc>
  <rcc rId="529" sId="4">
    <oc r="D15" t="inlineStr">
      <is>
        <t>WMTS (euros)</t>
      </is>
    </oc>
    <nc r="D15" t="inlineStr">
      <is>
        <r>
          <t xml:space="preserve">WMTS </t>
        </r>
        <r>
          <rPr>
            <b/>
            <sz val="11"/>
            <color theme="1" tint="0.499984740745262"/>
            <rFont val="Calibri"/>
            <family val="2"/>
          </rPr>
          <t>(euros)</t>
        </r>
      </is>
    </nc>
  </rcc>
  <rcc rId="530" sId="4">
    <oc r="E15" t="inlineStr">
      <is>
        <t>WFS (euros)</t>
      </is>
    </oc>
    <nc r="E15" t="inlineStr">
      <is>
        <r>
          <t>WFS</t>
        </r>
        <r>
          <rPr>
            <b/>
            <sz val="11"/>
            <color theme="1" tint="0.499984740745262"/>
            <rFont val="Calibri"/>
            <family val="2"/>
          </rPr>
          <t xml:space="preserve"> (euros)</t>
        </r>
      </is>
    </nc>
  </rcc>
  <rcc rId="531" sId="4">
    <oc r="F15" t="inlineStr">
      <is>
        <t>ATOM (euros)</t>
      </is>
    </oc>
    <nc r="F15" t="inlineStr">
      <is>
        <r>
          <t xml:space="preserve">ATOM </t>
        </r>
        <r>
          <rPr>
            <b/>
            <sz val="11"/>
            <color theme="1" tint="0.499984740745262"/>
            <rFont val="Calibri"/>
            <family val="2"/>
          </rPr>
          <t>(euros)</t>
        </r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" sId="3">
    <oc r="C18" t="inlineStr">
      <is>
        <t>WMS (horas-persona)</t>
      </is>
    </oc>
    <nc r="C18" t="inlineStr">
      <is>
        <r>
          <t xml:space="preserve">WMS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33" sId="3">
    <oc r="E18" t="inlineStr">
      <is>
        <t>WMTS (horas-persona)</t>
      </is>
    </oc>
    <nc r="E18" t="inlineStr">
      <is>
        <r>
          <t xml:space="preserve">WMTS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34" sId="3">
    <oc r="G18" t="inlineStr">
      <is>
        <t>WFS (horas-persona)</t>
      </is>
    </oc>
    <nc r="G18" t="inlineStr">
      <is>
        <r>
          <t xml:space="preserve">WFS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35" sId="3">
    <oc r="I18" t="inlineStr">
      <is>
        <t>ATOM (horas-persona)</t>
      </is>
    </oc>
    <nc r="I18" t="inlineStr">
      <is>
        <r>
          <t>ATOM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36" sId="3">
    <oc r="E5" t="inlineStr">
      <is>
        <t>Producción (horas-persona)</t>
      </is>
    </oc>
    <nc r="E5" t="inlineStr">
      <is>
        <r>
          <t xml:space="preserve">Producción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37" sId="3">
    <oc r="C5" t="inlineStr">
      <is>
        <t>Desarrollo (horas-persona)</t>
      </is>
    </oc>
    <nc r="C5" t="inlineStr">
      <is>
        <r>
          <t>Desarrollo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38" sId="3">
    <oc r="D5" t="inlineStr">
      <is>
        <t>Certificación (horas-persona)</t>
      </is>
    </oc>
    <nc r="D5" t="inlineStr">
      <is>
        <r>
          <t>Certificación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39" sId="3">
    <oc r="C34" t="inlineStr">
      <is>
        <t>Desarrollo (horas-persona)</t>
      </is>
    </oc>
    <nc r="C34" t="inlineStr">
      <is>
        <r>
          <t>Desarrollo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40" sId="3">
    <oc r="D34" t="inlineStr">
      <is>
        <t>Certificación (horas-persona)</t>
      </is>
    </oc>
    <nc r="D34" t="inlineStr">
      <is>
        <r>
          <t xml:space="preserve">Certificación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41" sId="3">
    <oc r="E34" t="inlineStr">
      <is>
        <t>Producción (horas-persona)</t>
      </is>
    </oc>
    <nc r="E34" t="inlineStr">
      <is>
        <r>
          <t xml:space="preserve">Producción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42" sId="2">
    <oc r="E34" t="inlineStr">
      <is>
        <t>Producción (horas-persona)</t>
      </is>
    </oc>
    <nc r="E34" t="inlineStr">
      <is>
        <r>
          <t>Producción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43" sId="2">
    <oc r="C34" t="inlineStr">
      <is>
        <t>Desarrollo (horas-persona)</t>
      </is>
    </oc>
    <nc r="C34" t="inlineStr">
      <is>
        <r>
          <t xml:space="preserve">Desarrollo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44" sId="2">
    <oc r="D34" t="inlineStr">
      <is>
        <t>Certificación (horas-persona)</t>
      </is>
    </oc>
    <nc r="D34" t="inlineStr">
      <is>
        <r>
          <t>Certificación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45" sId="2">
    <oc r="E18" t="inlineStr">
      <is>
        <t>WMTS (horas-persona)</t>
      </is>
    </oc>
    <nc r="E18" t="inlineStr">
      <is>
        <r>
          <t xml:space="preserve">WMTS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46" sId="2">
    <oc r="C18" t="inlineStr">
      <is>
        <t>WMS (horas-persona)</t>
      </is>
    </oc>
    <nc r="C18" t="inlineStr">
      <is>
        <r>
          <t xml:space="preserve">WMS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47" sId="2">
    <oc r="G18" t="inlineStr">
      <is>
        <t>WFS (horas-persona)</t>
      </is>
    </oc>
    <nc r="G18" t="inlineStr">
      <is>
        <r>
          <t>WFS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cc rId="548" sId="2">
    <oc r="I18" t="inlineStr">
      <is>
        <t>ATOM (horas-persona)</t>
      </is>
    </oc>
    <nc r="I18" t="inlineStr">
      <is>
        <r>
          <t xml:space="preserve">ATOM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49" sId="2">
    <oc r="E5" t="inlineStr">
      <is>
        <t>Producción (horas-persona)</t>
      </is>
    </oc>
    <nc r="E5" t="inlineStr">
      <is>
        <r>
          <t xml:space="preserve">Producción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50" sId="2">
    <oc r="D5" t="inlineStr">
      <is>
        <t>Certificación (horas-persona)</t>
      </is>
    </oc>
    <nc r="D5" t="inlineStr">
      <is>
        <r>
          <t xml:space="preserve">Certificación </t>
        </r>
        <r>
          <rPr>
            <b/>
            <sz val="11"/>
            <color theme="1" tint="0.499984740745262"/>
            <rFont val="Calibri"/>
            <family val="2"/>
          </rPr>
          <t>(horas-persona)</t>
        </r>
      </is>
    </nc>
  </rcc>
  <rcc rId="551" sId="2">
    <oc r="C5" t="inlineStr">
      <is>
        <t>Desarrollo (horas-persona)</t>
      </is>
    </oc>
    <nc r="C5" t="inlineStr">
      <is>
        <r>
          <t>Desarrollo</t>
        </r>
        <r>
          <rPr>
            <b/>
            <sz val="11"/>
            <color theme="1" tint="0.499984740745262"/>
            <rFont val="Calibri"/>
            <family val="2"/>
          </rPr>
          <t xml:space="preserve"> (horas-persona)</t>
        </r>
      </is>
    </nc>
  </rcc>
  <rfmt sheetId="4" sqref="B5:F7" start="0" length="2147483647">
    <dxf>
      <font>
        <color auto="1"/>
      </font>
    </dxf>
  </rfmt>
  <rfmt sheetId="4" sqref="B8:F8">
    <dxf>
      <fill>
        <patternFill patternType="solid">
          <bgColor theme="9" tint="0.79998168889431442"/>
        </patternFill>
      </fill>
    </dxf>
  </rfmt>
  <rfmt sheetId="2" sqref="B43:B44" start="0" length="0">
    <dxf>
      <border>
        <left style="thin">
          <color indexed="64"/>
        </left>
      </border>
    </dxf>
  </rfmt>
  <rfmt sheetId="2" sqref="B43:I43" start="0" length="0">
    <dxf>
      <border>
        <top style="thin">
          <color indexed="64"/>
        </top>
      </border>
    </dxf>
  </rfmt>
  <rfmt sheetId="2" sqref="I43:I44" start="0" length="0">
    <dxf>
      <border>
        <right style="thin">
          <color indexed="64"/>
        </right>
      </border>
    </dxf>
  </rfmt>
  <rfmt sheetId="2" sqref="B44:I44" start="0" length="0">
    <dxf>
      <border>
        <bottom style="thin">
          <color indexed="64"/>
        </bottom>
      </border>
    </dxf>
  </rfmt>
  <rfmt sheetId="2" sqref="B43:I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B44:I44">
    <dxf>
      <fill>
        <patternFill patternType="solid">
          <bgColor theme="9" tint="0.79998168889431442"/>
        </patternFill>
      </fill>
    </dxf>
  </rfmt>
  <rfmt sheetId="3" sqref="B43:B44" start="0" length="0">
    <dxf>
      <border>
        <left style="thin">
          <color indexed="64"/>
        </left>
      </border>
    </dxf>
  </rfmt>
  <rfmt sheetId="3" sqref="B43:I43" start="0" length="0">
    <dxf>
      <border>
        <top style="thin">
          <color indexed="64"/>
        </top>
      </border>
    </dxf>
  </rfmt>
  <rfmt sheetId="3" sqref="I43:I44" start="0" length="0">
    <dxf>
      <border>
        <right style="thin">
          <color indexed="64"/>
        </right>
      </border>
    </dxf>
  </rfmt>
  <rfmt sheetId="3" sqref="B44:I44" start="0" length="0">
    <dxf>
      <border>
        <bottom style="thin">
          <color indexed="64"/>
        </bottom>
      </border>
    </dxf>
  </rfmt>
  <rfmt sheetId="3" sqref="B43:I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D43:D44">
    <dxf>
      <fill>
        <patternFill patternType="none">
          <bgColor auto="1"/>
        </patternFill>
      </fill>
    </dxf>
  </rfmt>
  <rfmt sheetId="3" sqref="D43:D44" start="0" length="0">
    <dxf>
      <border>
        <left/>
      </border>
    </dxf>
  </rfmt>
  <rfmt sheetId="3" sqref="D43" start="0" length="0">
    <dxf>
      <border>
        <top/>
      </border>
    </dxf>
  </rfmt>
  <rfmt sheetId="3" sqref="D43:D44" start="0" length="0">
    <dxf>
      <border>
        <right/>
      </border>
    </dxf>
  </rfmt>
  <rfmt sheetId="3" sqref="D44" start="0" length="0">
    <dxf>
      <border>
        <bottom/>
      </border>
    </dxf>
  </rfmt>
  <rfmt sheetId="3" sqref="D43:D44">
    <dxf>
      <border>
        <top/>
        <bottom/>
        <horizontal/>
      </border>
    </dxf>
  </rfmt>
  <rfmt sheetId="3" sqref="F43:F44" start="0" length="0">
    <dxf>
      <border>
        <left/>
      </border>
    </dxf>
  </rfmt>
  <rfmt sheetId="3" sqref="F43" start="0" length="0">
    <dxf>
      <border>
        <top/>
      </border>
    </dxf>
  </rfmt>
  <rfmt sheetId="3" sqref="F43:F44" start="0" length="0">
    <dxf>
      <border>
        <right/>
      </border>
    </dxf>
  </rfmt>
  <rfmt sheetId="3" sqref="F44" start="0" length="0">
    <dxf>
      <border>
        <bottom/>
      </border>
    </dxf>
  </rfmt>
  <rfmt sheetId="3" sqref="F43:F44">
    <dxf>
      <border>
        <top/>
        <bottom/>
        <horizontal/>
      </border>
    </dxf>
  </rfmt>
  <rfmt sheetId="3" sqref="H43:H44" start="0" length="0">
    <dxf>
      <border>
        <left/>
      </border>
    </dxf>
  </rfmt>
  <rfmt sheetId="3" sqref="H43" start="0" length="0">
    <dxf>
      <border>
        <top/>
      </border>
    </dxf>
  </rfmt>
  <rfmt sheetId="3" sqref="H43:H44" start="0" length="0">
    <dxf>
      <border>
        <right/>
      </border>
    </dxf>
  </rfmt>
  <rfmt sheetId="3" sqref="H44" start="0" length="0">
    <dxf>
      <border>
        <bottom/>
      </border>
    </dxf>
  </rfmt>
  <rfmt sheetId="3" sqref="H43:H44">
    <dxf>
      <border>
        <top/>
        <bottom/>
        <horizontal/>
      </border>
    </dxf>
  </rfmt>
  <rfmt sheetId="2" sqref="D43:D44" start="0" length="0">
    <dxf>
      <border>
        <left/>
      </border>
    </dxf>
  </rfmt>
  <rfmt sheetId="2" sqref="D43" start="0" length="0">
    <dxf>
      <border>
        <top/>
      </border>
    </dxf>
  </rfmt>
  <rfmt sheetId="2" sqref="D43:D44" start="0" length="0">
    <dxf>
      <border>
        <right/>
      </border>
    </dxf>
  </rfmt>
  <rfmt sheetId="2" sqref="D44" start="0" length="0">
    <dxf>
      <border>
        <bottom/>
      </border>
    </dxf>
  </rfmt>
  <rfmt sheetId="2" sqref="D43:D44">
    <dxf>
      <border>
        <top/>
        <bottom/>
        <horizontal/>
      </border>
    </dxf>
  </rfmt>
  <rfmt sheetId="2" sqref="F43:F44" start="0" length="0">
    <dxf>
      <border>
        <left/>
      </border>
    </dxf>
  </rfmt>
  <rfmt sheetId="2" sqref="F43" start="0" length="0">
    <dxf>
      <border>
        <top/>
      </border>
    </dxf>
  </rfmt>
  <rfmt sheetId="2" sqref="F43:F44" start="0" length="0">
    <dxf>
      <border>
        <right/>
      </border>
    </dxf>
  </rfmt>
  <rfmt sheetId="2" sqref="F44" start="0" length="0">
    <dxf>
      <border>
        <bottom/>
      </border>
    </dxf>
  </rfmt>
  <rfmt sheetId="2" sqref="F43:F44">
    <dxf>
      <border>
        <top/>
        <bottom/>
        <horizontal/>
      </border>
    </dxf>
  </rfmt>
  <rfmt sheetId="2" sqref="H43:H44" start="0" length="0">
    <dxf>
      <border>
        <left/>
      </border>
    </dxf>
  </rfmt>
  <rfmt sheetId="2" sqref="H43" start="0" length="0">
    <dxf>
      <border>
        <top/>
      </border>
    </dxf>
  </rfmt>
  <rfmt sheetId="2" sqref="H43:H44" start="0" length="0">
    <dxf>
      <border>
        <right/>
      </border>
    </dxf>
  </rfmt>
  <rfmt sheetId="2" sqref="H44" start="0" length="0">
    <dxf>
      <border>
        <bottom/>
      </border>
    </dxf>
  </rfmt>
  <rfmt sheetId="2" sqref="H43:H44">
    <dxf>
      <border>
        <top/>
        <bottom/>
        <horizontal/>
      </border>
    </dxf>
  </rfmt>
  <rfmt sheetId="2" sqref="D43:D44">
    <dxf>
      <fill>
        <patternFill patternType="none">
          <bgColor auto="1"/>
        </patternFill>
      </fill>
    </dxf>
  </rfmt>
  <rfmt sheetId="2" sqref="F43:F44">
    <dxf>
      <fill>
        <patternFill patternType="none">
          <bgColor auto="1"/>
        </patternFill>
      </fill>
    </dxf>
  </rfmt>
  <rfmt sheetId="2" sqref="H43:H44">
    <dxf>
      <fill>
        <patternFill>
          <bgColor auto="1"/>
        </patternFill>
      </fill>
    </dxf>
  </rfmt>
  <rfmt sheetId="3" sqref="F43:F44">
    <dxf>
      <fill>
        <patternFill>
          <bgColor auto="1"/>
        </patternFill>
      </fill>
    </dxf>
  </rfmt>
  <rfmt sheetId="3" sqref="H43:H44">
    <dxf>
      <fill>
        <patternFill>
          <bgColor auto="1"/>
        </patternFill>
      </fill>
    </dxf>
  </rfmt>
  <rfmt sheetId="3" sqref="C43:C44" start="0" length="0">
    <dxf>
      <border>
        <right style="thin">
          <color indexed="64"/>
        </right>
      </border>
    </dxf>
  </rfmt>
  <rfmt sheetId="3" sqref="C43:C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3" sqref="E43:E44" start="0" length="0">
    <dxf>
      <border>
        <left style="thin">
          <color indexed="64"/>
        </left>
      </border>
    </dxf>
  </rfmt>
  <rfmt sheetId="3" sqref="E43:E44" start="0" length="0">
    <dxf>
      <border>
        <right style="thin">
          <color indexed="64"/>
        </right>
      </border>
    </dxf>
  </rfmt>
  <rfmt sheetId="3" sqref="E43:E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3" sqref="G43:G44" start="0" length="0">
    <dxf>
      <border>
        <left style="thin">
          <color indexed="64"/>
        </left>
      </border>
    </dxf>
  </rfmt>
  <rfmt sheetId="3" sqref="G43:G44" start="0" length="0">
    <dxf>
      <border>
        <right style="thin">
          <color indexed="64"/>
        </right>
      </border>
    </dxf>
  </rfmt>
  <rfmt sheetId="3" sqref="G43:G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3" sqref="I43:I44" start="0" length="0">
    <dxf>
      <border>
        <left style="thin">
          <color indexed="64"/>
        </left>
      </border>
    </dxf>
  </rfmt>
  <rfmt sheetId="3" sqref="I43:I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2" sqref="C43:C44" start="0" length="0">
    <dxf>
      <border>
        <right style="thin">
          <color indexed="64"/>
        </right>
      </border>
    </dxf>
  </rfmt>
  <rfmt sheetId="2" sqref="C43:C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2" sqref="E43:E44" start="0" length="0">
    <dxf>
      <border>
        <left style="thin">
          <color indexed="64"/>
        </left>
      </border>
    </dxf>
  </rfmt>
  <rfmt sheetId="2" sqref="E43:E44" start="0" length="0">
    <dxf>
      <border>
        <right style="thin">
          <color indexed="64"/>
        </right>
      </border>
    </dxf>
  </rfmt>
  <rfmt sheetId="2" sqref="E43:E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2" sqref="G43:G44" start="0" length="0">
    <dxf>
      <border>
        <left style="thin">
          <color indexed="64"/>
        </left>
      </border>
    </dxf>
  </rfmt>
  <rfmt sheetId="2" sqref="G43:G44" start="0" length="0">
    <dxf>
      <border>
        <right style="thin">
          <color indexed="64"/>
        </right>
      </border>
    </dxf>
  </rfmt>
  <rfmt sheetId="2" sqref="G43:G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2" sqref="C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D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E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F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G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H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I42" start="0" length="0">
    <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552" sId="2">
    <nc r="C42" t="inlineStr">
      <is>
        <t>WMS</t>
      </is>
    </nc>
  </rcc>
  <rcc rId="553" sId="2">
    <nc r="E42" t="inlineStr">
      <is>
        <t>WMTS</t>
      </is>
    </nc>
  </rcc>
  <rcc rId="554" sId="2">
    <nc r="G42" t="inlineStr">
      <is>
        <t>WFS</t>
      </is>
    </nc>
  </rcc>
  <rcc rId="555" sId="2">
    <nc r="I42" t="inlineStr">
      <is>
        <t>ATOM</t>
      </is>
    </nc>
  </rcc>
  <rfmt sheetId="2" sqref="C42:I42">
    <dxf>
      <alignment horizontal="center" readingOrder="0"/>
    </dxf>
  </rfmt>
  <rfmt sheetId="2" sqref="D42" start="0" length="0">
    <dxf>
      <border>
        <left/>
        <right/>
        <top/>
        <bottom/>
      </border>
    </dxf>
  </rfmt>
  <rfmt sheetId="2" sqref="F42" start="0" length="0">
    <dxf>
      <border>
        <left/>
        <right/>
        <top/>
        <bottom/>
      </border>
    </dxf>
  </rfmt>
  <rfmt sheetId="2" sqref="H42" start="0" length="0">
    <dxf>
      <border>
        <left/>
        <right/>
        <top/>
        <bottom/>
      </border>
    </dxf>
  </rfmt>
  <rfmt sheetId="2" sqref="H42">
    <dxf>
      <fill>
        <patternFill patternType="none">
          <bgColor auto="1"/>
        </patternFill>
      </fill>
    </dxf>
  </rfmt>
  <rfmt sheetId="2" sqref="C4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E4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G4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I4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I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43:I43" start="0" length="2147483647">
    <dxf>
      <font>
        <b val="0"/>
      </font>
    </dxf>
  </rfmt>
  <rcc rId="556" sId="3" odxf="1" dxf="1">
    <nc r="C42" t="inlineStr">
      <is>
        <t>WMS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D42" start="0" length="0">
    <dxf>
      <font>
        <b/>
        <sz val="11"/>
        <color rgb="FF333333"/>
        <name val="Calibri"/>
        <scheme val="minor"/>
      </font>
      <alignment horizontal="center" vertical="center" wrapText="1" readingOrder="0"/>
    </dxf>
  </rfmt>
  <rcc rId="557" sId="3" odxf="1" dxf="1">
    <nc r="E42" t="inlineStr">
      <is>
        <t>WMTS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F42" start="0" length="0">
    <dxf>
      <font>
        <b/>
        <sz val="11"/>
        <color rgb="FF333333"/>
        <name val="Calibri"/>
        <scheme val="minor"/>
      </font>
      <alignment horizontal="center" vertical="center" wrapText="1" readingOrder="0"/>
    </dxf>
  </rfmt>
  <rcc rId="558" sId="3" odxf="1" dxf="1">
    <nc r="G42" t="inlineStr">
      <is>
        <t>WFS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H42" start="0" length="0">
    <dxf>
      <font>
        <b/>
        <sz val="11"/>
        <color rgb="FF333333"/>
        <name val="Calibri"/>
        <scheme val="minor"/>
      </font>
      <alignment horizontal="center" vertical="center" wrapText="1" readingOrder="0"/>
    </dxf>
  </rfmt>
  <rcc rId="559" sId="3" odxf="1" dxf="1">
    <nc r="I42" t="inlineStr">
      <is>
        <t>ATOM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rgb="FF333333"/>
        <name val="Calibri"/>
        <scheme val="minor"/>
      </font>
      <fill>
        <patternFill patternType="solid">
          <bgColor rgb="FFFFFFD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C44" start="0" length="2147483647">
    <dxf>
      <font>
        <b/>
      </font>
    </dxf>
  </rfmt>
  <rfmt sheetId="3" sqref="E44" start="0" length="2147483647">
    <dxf>
      <font>
        <b/>
      </font>
    </dxf>
  </rfmt>
  <rfmt sheetId="3" sqref="G44" start="0" length="2147483647">
    <dxf>
      <font>
        <b/>
      </font>
    </dxf>
  </rfmt>
  <rfmt sheetId="3" sqref="I44" start="0" length="2147483647">
    <dxf>
      <font>
        <b/>
      </font>
    </dxf>
  </rfmt>
  <rfmt sheetId="2" sqref="C44" start="0" length="2147483647">
    <dxf>
      <font>
        <b/>
      </font>
    </dxf>
  </rfmt>
  <rfmt sheetId="2" sqref="E44" start="0" length="2147483647">
    <dxf>
      <font>
        <b/>
      </font>
    </dxf>
  </rfmt>
  <rfmt sheetId="2" sqref="E43" start="0" length="2147483647">
    <dxf>
      <font>
        <b/>
      </font>
    </dxf>
  </rfmt>
  <rfmt sheetId="2" sqref="C43" start="0" length="2147483647">
    <dxf>
      <font>
        <b/>
      </font>
    </dxf>
  </rfmt>
  <rfmt sheetId="2" sqref="G43" start="0" length="2147483647">
    <dxf>
      <font>
        <b/>
      </font>
    </dxf>
  </rfmt>
  <rfmt sheetId="2" sqref="G44" start="0" length="2147483647">
    <dxf>
      <font>
        <b/>
      </font>
    </dxf>
  </rfmt>
  <rfmt sheetId="2" sqref="I44" start="0" length="2147483647">
    <dxf>
      <font>
        <b/>
      </font>
    </dxf>
  </rfmt>
  <rfmt sheetId="2" sqref="I43" start="0" length="2147483647">
    <dxf>
      <font>
        <b/>
      </font>
    </dxf>
  </rfmt>
  <rfmt sheetId="2" sqref="I43:I44" start="0" length="0">
    <dxf>
      <border>
        <left style="thin">
          <color indexed="64"/>
        </left>
      </border>
    </dxf>
  </rfmt>
  <rfmt sheetId="2" sqref="I43:I44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G49" sqref="G49"/>
    </sheetView>
  </sheetViews>
  <sheetFormatPr baseColWidth="10" defaultRowHeight="14.4" x14ac:dyDescent="0.3"/>
  <cols>
    <col min="2" max="2" width="41.33203125" customWidth="1"/>
    <col min="3" max="3" width="26.88671875" customWidth="1"/>
    <col min="4" max="4" width="20.44140625" customWidth="1"/>
    <col min="5" max="5" width="16.6640625" customWidth="1"/>
    <col min="6" max="6" width="30.5546875" customWidth="1"/>
    <col min="8" max="8" width="24.44140625" customWidth="1"/>
    <col min="9" max="9" width="16.21875" customWidth="1"/>
  </cols>
  <sheetData>
    <row r="2" spans="1:6" ht="54.6" customHeight="1" x14ac:dyDescent="0.3">
      <c r="B2" s="44" t="s">
        <v>42</v>
      </c>
      <c r="C2" s="44"/>
    </row>
    <row r="4" spans="1:6" ht="15" thickBot="1" x14ac:dyDescent="0.35">
      <c r="A4" s="31" t="s">
        <v>19</v>
      </c>
      <c r="B4" s="37" t="s">
        <v>3</v>
      </c>
      <c r="C4" s="37"/>
    </row>
    <row r="5" spans="1:6" ht="29.4" thickBot="1" x14ac:dyDescent="0.35">
      <c r="B5" s="20" t="s">
        <v>1</v>
      </c>
      <c r="C5" s="21" t="s">
        <v>81</v>
      </c>
      <c r="D5" s="21" t="s">
        <v>83</v>
      </c>
      <c r="E5" s="21" t="s">
        <v>80</v>
      </c>
    </row>
    <row r="6" spans="1:6" ht="15.75" thickBot="1" x14ac:dyDescent="0.3">
      <c r="B6" s="2" t="s">
        <v>2</v>
      </c>
      <c r="C6" s="4">
        <v>0</v>
      </c>
      <c r="D6" s="4">
        <v>0</v>
      </c>
      <c r="E6" s="4">
        <v>0</v>
      </c>
    </row>
    <row r="7" spans="1:6" ht="15" thickBot="1" x14ac:dyDescent="0.35">
      <c r="B7" s="2" t="s">
        <v>0</v>
      </c>
      <c r="C7" s="3"/>
      <c r="D7" s="4">
        <v>2</v>
      </c>
      <c r="E7" s="4">
        <v>2</v>
      </c>
    </row>
    <row r="8" spans="1:6" ht="15.75" customHeight="1" x14ac:dyDescent="0.3">
      <c r="B8" s="38" t="s">
        <v>26</v>
      </c>
      <c r="C8" s="27" t="s">
        <v>62</v>
      </c>
      <c r="D8" s="41">
        <v>1</v>
      </c>
      <c r="E8" s="41">
        <v>1</v>
      </c>
    </row>
    <row r="9" spans="1:6" x14ac:dyDescent="0.3">
      <c r="B9" s="39"/>
      <c r="C9" s="27" t="s">
        <v>32</v>
      </c>
      <c r="D9" s="42"/>
      <c r="E9" s="42"/>
    </row>
    <row r="10" spans="1:6" ht="43.8" thickBot="1" x14ac:dyDescent="0.35">
      <c r="B10" s="40"/>
      <c r="C10" s="28" t="s">
        <v>33</v>
      </c>
      <c r="D10" s="43"/>
      <c r="E10" s="43"/>
    </row>
    <row r="11" spans="1:6" x14ac:dyDescent="0.3">
      <c r="B11" s="12" t="s">
        <v>40</v>
      </c>
      <c r="C11" s="10">
        <v>16</v>
      </c>
      <c r="D11" s="10">
        <v>3</v>
      </c>
      <c r="E11" s="10">
        <v>3</v>
      </c>
      <c r="F11">
        <f>SUM(C11+D11+E11)</f>
        <v>22</v>
      </c>
    </row>
    <row r="12" spans="1:6" x14ac:dyDescent="0.3">
      <c r="B12" s="12" t="s">
        <v>39</v>
      </c>
      <c r="C12" s="23">
        <f>C11*C15</f>
        <v>560</v>
      </c>
      <c r="D12" s="23">
        <f>D11*C15</f>
        <v>105</v>
      </c>
      <c r="E12" s="23">
        <f>E11*C15</f>
        <v>105</v>
      </c>
    </row>
    <row r="13" spans="1:6" x14ac:dyDescent="0.3">
      <c r="B13" s="12" t="s">
        <v>38</v>
      </c>
      <c r="C13" s="47">
        <f>C12+D12+E12</f>
        <v>770</v>
      </c>
      <c r="D13" s="10"/>
      <c r="E13" s="10"/>
    </row>
    <row r="14" spans="1:6" x14ac:dyDescent="0.3">
      <c r="B14" s="7" t="s">
        <v>57</v>
      </c>
      <c r="C14" s="35" t="s">
        <v>58</v>
      </c>
      <c r="D14" s="10"/>
      <c r="E14" s="10"/>
    </row>
    <row r="15" spans="1:6" x14ac:dyDescent="0.3">
      <c r="B15" s="7" t="s">
        <v>63</v>
      </c>
      <c r="C15" s="34">
        <v>35</v>
      </c>
    </row>
    <row r="16" spans="1:6" x14ac:dyDescent="0.3">
      <c r="B16" s="7"/>
    </row>
    <row r="17" spans="1:9" ht="15" thickBot="1" x14ac:dyDescent="0.35">
      <c r="A17" s="31" t="s">
        <v>20</v>
      </c>
      <c r="B17" s="37" t="s">
        <v>48</v>
      </c>
      <c r="C17" s="37"/>
    </row>
    <row r="18" spans="1:9" ht="43.8" thickBot="1" x14ac:dyDescent="0.35">
      <c r="B18" s="20" t="s">
        <v>46</v>
      </c>
      <c r="C18" s="21" t="s">
        <v>76</v>
      </c>
      <c r="D18" s="20" t="s">
        <v>47</v>
      </c>
      <c r="E18" s="21" t="s">
        <v>77</v>
      </c>
      <c r="F18" s="20" t="s">
        <v>52</v>
      </c>
      <c r="G18" s="21" t="s">
        <v>86</v>
      </c>
      <c r="H18" s="20" t="s">
        <v>53</v>
      </c>
      <c r="I18" s="20" t="s">
        <v>87</v>
      </c>
    </row>
    <row r="19" spans="1:9" ht="34.200000000000003" customHeight="1" thickBot="1" x14ac:dyDescent="0.35">
      <c r="B19" s="1" t="s">
        <v>4</v>
      </c>
      <c r="C19" s="8">
        <v>40</v>
      </c>
      <c r="D19" s="36" t="s">
        <v>27</v>
      </c>
      <c r="E19" s="29">
        <v>1</v>
      </c>
      <c r="F19" s="1" t="s">
        <v>4</v>
      </c>
      <c r="G19" s="8">
        <v>7</v>
      </c>
      <c r="H19" s="2"/>
      <c r="I19" s="8"/>
    </row>
    <row r="20" spans="1:9" ht="39" customHeight="1" thickBot="1" x14ac:dyDescent="0.35">
      <c r="B20" s="6" t="s">
        <v>23</v>
      </c>
      <c r="C20" s="8">
        <v>3</v>
      </c>
      <c r="D20" s="8" t="s">
        <v>23</v>
      </c>
      <c r="E20" s="8">
        <v>1</v>
      </c>
      <c r="F20" s="15" t="s">
        <v>24</v>
      </c>
      <c r="G20" s="8">
        <v>15</v>
      </c>
      <c r="H20" s="2"/>
      <c r="I20" s="8"/>
    </row>
    <row r="21" spans="1:9" ht="35.25" customHeight="1" thickBot="1" x14ac:dyDescent="0.35">
      <c r="B21" s="6" t="s">
        <v>13</v>
      </c>
      <c r="C21" s="8">
        <v>7</v>
      </c>
      <c r="D21" s="6" t="s">
        <v>13</v>
      </c>
      <c r="E21" s="8">
        <v>3</v>
      </c>
      <c r="F21" s="6" t="s">
        <v>13</v>
      </c>
      <c r="G21" s="8">
        <v>17</v>
      </c>
      <c r="H21" s="1" t="s">
        <v>13</v>
      </c>
      <c r="I21" s="8">
        <v>28</v>
      </c>
    </row>
    <row r="22" spans="1:9" ht="28.5" customHeight="1" thickBot="1" x14ac:dyDescent="0.35">
      <c r="B22" s="6" t="s">
        <v>30</v>
      </c>
      <c r="C22" s="8">
        <v>10</v>
      </c>
      <c r="D22" s="6" t="s">
        <v>16</v>
      </c>
      <c r="E22" s="8">
        <v>40</v>
      </c>
      <c r="F22" s="6" t="s">
        <v>5</v>
      </c>
      <c r="G22" s="8">
        <v>7</v>
      </c>
      <c r="H22" s="6" t="s">
        <v>17</v>
      </c>
      <c r="I22" s="8">
        <v>20</v>
      </c>
    </row>
    <row r="23" spans="1:9" ht="34.5" customHeight="1" thickBot="1" x14ac:dyDescent="0.35">
      <c r="B23" s="25" t="s">
        <v>28</v>
      </c>
      <c r="C23" s="26">
        <v>1</v>
      </c>
      <c r="D23" s="25" t="s">
        <v>28</v>
      </c>
      <c r="E23" s="26">
        <v>1</v>
      </c>
      <c r="F23" s="25" t="s">
        <v>29</v>
      </c>
      <c r="G23" s="26">
        <v>4</v>
      </c>
      <c r="H23" s="25"/>
      <c r="I23" s="26"/>
    </row>
    <row r="24" spans="1:9" ht="36.75" customHeight="1" thickBot="1" x14ac:dyDescent="0.35">
      <c r="B24" s="6" t="s">
        <v>14</v>
      </c>
      <c r="C24" s="8">
        <v>4</v>
      </c>
      <c r="D24" s="6" t="s">
        <v>14</v>
      </c>
      <c r="E24" s="8">
        <v>2</v>
      </c>
      <c r="F24" s="6" t="s">
        <v>14</v>
      </c>
      <c r="G24" s="8">
        <v>2</v>
      </c>
      <c r="H24" s="6" t="s">
        <v>31</v>
      </c>
      <c r="I24" s="8">
        <v>2</v>
      </c>
    </row>
    <row r="25" spans="1:9" ht="30" customHeight="1" thickBot="1" x14ac:dyDescent="0.35">
      <c r="B25" s="6" t="s">
        <v>15</v>
      </c>
      <c r="C25" s="8">
        <v>4</v>
      </c>
      <c r="D25" s="6" t="s">
        <v>15</v>
      </c>
      <c r="E25" s="8">
        <v>4</v>
      </c>
      <c r="F25" s="6" t="s">
        <v>15</v>
      </c>
      <c r="G25" s="8">
        <v>4</v>
      </c>
      <c r="H25" s="6" t="s">
        <v>15</v>
      </c>
      <c r="I25" s="8">
        <v>4</v>
      </c>
    </row>
    <row r="26" spans="1:9" ht="15" thickBot="1" x14ac:dyDescent="0.35">
      <c r="B26" s="6" t="s">
        <v>6</v>
      </c>
      <c r="C26" s="9">
        <v>2</v>
      </c>
      <c r="D26" s="6" t="s">
        <v>7</v>
      </c>
      <c r="E26" s="9">
        <v>2</v>
      </c>
      <c r="F26" s="5" t="s">
        <v>8</v>
      </c>
      <c r="G26" s="9">
        <v>5</v>
      </c>
      <c r="H26" s="16" t="s">
        <v>18</v>
      </c>
      <c r="I26" s="9">
        <v>2</v>
      </c>
    </row>
    <row r="27" spans="1:9" ht="15" thickBot="1" x14ac:dyDescent="0.35">
      <c r="B27" s="2"/>
      <c r="C27" s="9"/>
      <c r="D27" s="2"/>
      <c r="E27" s="9"/>
      <c r="F27" s="6" t="s">
        <v>9</v>
      </c>
      <c r="G27" s="9">
        <v>7</v>
      </c>
      <c r="I27" s="9">
        <v>7</v>
      </c>
    </row>
    <row r="28" spans="1:9" x14ac:dyDescent="0.3">
      <c r="B28" s="12" t="s">
        <v>40</v>
      </c>
      <c r="C28" s="13">
        <f>SUM(C19:C26)</f>
        <v>71</v>
      </c>
      <c r="E28">
        <f>SUM(E19:E26)</f>
        <v>54</v>
      </c>
      <c r="G28">
        <f>SUM(G19:G27)</f>
        <v>68</v>
      </c>
      <c r="I28">
        <f>SUM(I19:I27)</f>
        <v>63</v>
      </c>
    </row>
    <row r="29" spans="1:9" x14ac:dyDescent="0.3">
      <c r="B29" s="12" t="s">
        <v>41</v>
      </c>
      <c r="C29" s="51">
        <f>C28*C31</f>
        <v>2485</v>
      </c>
      <c r="E29" s="51">
        <f>E28*C31</f>
        <v>1890</v>
      </c>
      <c r="G29" s="51">
        <f>G28*C31</f>
        <v>2380</v>
      </c>
      <c r="I29" s="51">
        <f>I28*C31</f>
        <v>2205</v>
      </c>
    </row>
    <row r="30" spans="1:9" x14ac:dyDescent="0.3">
      <c r="B30" s="7" t="s">
        <v>57</v>
      </c>
      <c r="C30" s="35" t="s">
        <v>58</v>
      </c>
    </row>
    <row r="31" spans="1:9" x14ac:dyDescent="0.3">
      <c r="B31" s="7" t="s">
        <v>64</v>
      </c>
      <c r="C31" s="34">
        <v>35</v>
      </c>
      <c r="I31">
        <v>16</v>
      </c>
    </row>
    <row r="33" spans="1:9" ht="15" thickBot="1" x14ac:dyDescent="0.35">
      <c r="A33" s="31" t="s">
        <v>21</v>
      </c>
      <c r="B33" s="31" t="s">
        <v>10</v>
      </c>
      <c r="C33" s="32"/>
    </row>
    <row r="34" spans="1:9" ht="31.2" customHeight="1" thickBot="1" x14ac:dyDescent="0.35">
      <c r="B34" s="22"/>
      <c r="C34" s="21" t="s">
        <v>85</v>
      </c>
      <c r="D34" s="21" t="s">
        <v>82</v>
      </c>
      <c r="E34" s="21" t="s">
        <v>84</v>
      </c>
    </row>
    <row r="35" spans="1:9" ht="15" thickBot="1" x14ac:dyDescent="0.35">
      <c r="B35" s="2" t="s">
        <v>11</v>
      </c>
      <c r="C35" s="4">
        <v>2</v>
      </c>
      <c r="D35" s="3"/>
      <c r="E35" s="4">
        <v>2</v>
      </c>
    </row>
    <row r="36" spans="1:9" ht="15" thickBot="1" x14ac:dyDescent="0.35">
      <c r="B36" s="2" t="s">
        <v>12</v>
      </c>
      <c r="C36" s="3"/>
      <c r="D36" s="11"/>
      <c r="E36" s="4">
        <v>3</v>
      </c>
    </row>
    <row r="37" spans="1:9" x14ac:dyDescent="0.3">
      <c r="B37" s="12" t="s">
        <v>40</v>
      </c>
      <c r="C37">
        <v>2</v>
      </c>
      <c r="E37">
        <f>SUM(E35:E36)</f>
        <v>5</v>
      </c>
      <c r="F37">
        <f>SUM(C37+E37)</f>
        <v>7</v>
      </c>
    </row>
    <row r="38" spans="1:9" x14ac:dyDescent="0.3">
      <c r="B38" s="12" t="s">
        <v>36</v>
      </c>
      <c r="C38">
        <f>C35*C41</f>
        <v>100</v>
      </c>
      <c r="E38">
        <f>SUM(E35:E36)*C41</f>
        <v>250</v>
      </c>
    </row>
    <row r="39" spans="1:9" x14ac:dyDescent="0.3">
      <c r="B39" s="12" t="s">
        <v>37</v>
      </c>
      <c r="C39" s="51">
        <f>C38+E38</f>
        <v>350</v>
      </c>
    </row>
    <row r="40" spans="1:9" x14ac:dyDescent="0.3">
      <c r="B40" s="7" t="s">
        <v>57</v>
      </c>
      <c r="C40" s="35" t="s">
        <v>58</v>
      </c>
    </row>
    <row r="41" spans="1:9" x14ac:dyDescent="0.3">
      <c r="B41" s="7" t="s">
        <v>64</v>
      </c>
      <c r="C41" s="34">
        <v>50</v>
      </c>
    </row>
    <row r="42" spans="1:9" x14ac:dyDescent="0.3">
      <c r="B42" s="7"/>
      <c r="C42" s="67" t="s">
        <v>88</v>
      </c>
      <c r="D42" s="65"/>
      <c r="E42" s="67" t="s">
        <v>89</v>
      </c>
      <c r="F42" s="65"/>
      <c r="G42" s="67" t="s">
        <v>90</v>
      </c>
      <c r="H42" s="65"/>
      <c r="I42" s="67" t="s">
        <v>91</v>
      </c>
    </row>
    <row r="43" spans="1:9" ht="28.8" x14ac:dyDescent="0.3">
      <c r="B43" s="60" t="s">
        <v>35</v>
      </c>
      <c r="C43" s="66">
        <f>SUM(F11+C28+F37)</f>
        <v>100</v>
      </c>
      <c r="D43" s="68"/>
      <c r="E43" s="66">
        <f>SUM(F11+E28+F37)</f>
        <v>83</v>
      </c>
      <c r="F43" s="68"/>
      <c r="G43" s="66">
        <f>SUM(F11+G28+F37)</f>
        <v>97</v>
      </c>
      <c r="H43" s="68"/>
      <c r="I43" s="61">
        <f>SUM(F11+I28+F37)</f>
        <v>92</v>
      </c>
    </row>
    <row r="44" spans="1:9" x14ac:dyDescent="0.3">
      <c r="B44" s="62" t="s">
        <v>34</v>
      </c>
      <c r="C44" s="69">
        <f>C13+C29+C39</f>
        <v>3605</v>
      </c>
      <c r="D44" s="64"/>
      <c r="E44" s="69">
        <f>C13+E29+C39</f>
        <v>3010</v>
      </c>
      <c r="F44" s="64"/>
      <c r="G44" s="69">
        <f>C13+G29+C39</f>
        <v>3500</v>
      </c>
      <c r="H44" s="64"/>
      <c r="I44" s="69">
        <f>C13+I29+C39</f>
        <v>3325</v>
      </c>
    </row>
  </sheetData>
  <customSheetViews>
    <customSheetView guid="{DAE6FF84-9DD7-482A-A44C-05A1DAB21E9B}">
      <selection activeCell="E27" sqref="E27"/>
      <pageMargins left="0.7" right="0.7" top="0.75" bottom="0.75" header="0.3" footer="0.3"/>
      <pageSetup paperSize="9" orientation="portrait" horizontalDpi="1200" verticalDpi="1200" r:id="rId1"/>
    </customSheetView>
    <customSheetView guid="{0A9FD974-F70F-4EBA-BC25-BCC89E25F118}" topLeftCell="A22">
      <selection activeCell="E27" sqref="E27"/>
      <pageMargins left="0.7" right="0.7" top="0.75" bottom="0.75" header="0.3" footer="0.3"/>
      <pageSetup paperSize="9" orientation="portrait" horizontalDpi="1200" verticalDpi="1200" r:id="rId2"/>
    </customSheetView>
    <customSheetView guid="{588FF14C-6284-4B6E-95FA-0B7C4738F8E7}">
      <selection activeCell="E23" sqref="E23"/>
      <pageMargins left="0.7" right="0.7" top="0.75" bottom="0.75" header="0.3" footer="0.3"/>
      <pageSetup paperSize="9" orientation="portrait" horizontalDpi="1200" verticalDpi="1200" r:id="rId3"/>
    </customSheetView>
  </customSheetViews>
  <mergeCells count="6">
    <mergeCell ref="B17:C17"/>
    <mergeCell ref="B8:B10"/>
    <mergeCell ref="D8:D10"/>
    <mergeCell ref="E8:E10"/>
    <mergeCell ref="B2:C2"/>
    <mergeCell ref="B4:C4"/>
  </mergeCells>
  <hyperlinks>
    <hyperlink ref="H26" location="_ftn1" display="_ftn1"/>
  </hyperlinks>
  <pageMargins left="0.7" right="0.7" top="0.75" bottom="0.75" header="0.3" footer="0.3"/>
  <pageSetup paperSize="9"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28" workbookViewId="0">
      <selection activeCell="D52" sqref="D52"/>
    </sheetView>
  </sheetViews>
  <sheetFormatPr baseColWidth="10" defaultRowHeight="14.4" x14ac:dyDescent="0.3"/>
  <cols>
    <col min="2" max="2" width="41.33203125" customWidth="1"/>
    <col min="3" max="3" width="25.6640625" customWidth="1"/>
    <col min="4" max="4" width="17.88671875" customWidth="1"/>
    <col min="5" max="5" width="17.33203125" customWidth="1"/>
    <col min="6" max="6" width="30.5546875" customWidth="1"/>
    <col min="8" max="8" width="24.44140625" customWidth="1"/>
  </cols>
  <sheetData>
    <row r="2" spans="1:6" ht="62.4" x14ac:dyDescent="0.3">
      <c r="B2" s="30" t="s">
        <v>43</v>
      </c>
      <c r="C2" s="30"/>
    </row>
    <row r="4" spans="1:6" ht="15" thickBot="1" x14ac:dyDescent="0.35">
      <c r="A4" s="31" t="s">
        <v>19</v>
      </c>
      <c r="B4" s="37" t="s">
        <v>3</v>
      </c>
      <c r="C4" s="37"/>
    </row>
    <row r="5" spans="1:6" ht="29.4" thickBot="1" x14ac:dyDescent="0.35">
      <c r="B5" s="20" t="s">
        <v>1</v>
      </c>
      <c r="C5" s="21" t="s">
        <v>81</v>
      </c>
      <c r="D5" s="21" t="s">
        <v>82</v>
      </c>
      <c r="E5" s="21" t="s">
        <v>80</v>
      </c>
    </row>
    <row r="6" spans="1:6" ht="15" thickBot="1" x14ac:dyDescent="0.35">
      <c r="B6" s="15" t="s">
        <v>2</v>
      </c>
      <c r="C6" s="4">
        <v>0</v>
      </c>
      <c r="D6" s="4">
        <v>0</v>
      </c>
      <c r="E6" s="4">
        <v>0</v>
      </c>
    </row>
    <row r="7" spans="1:6" ht="15" thickBot="1" x14ac:dyDescent="0.35">
      <c r="B7" s="15" t="s">
        <v>0</v>
      </c>
      <c r="C7" s="3"/>
      <c r="D7" s="4">
        <v>2</v>
      </c>
      <c r="E7" s="4">
        <v>2</v>
      </c>
    </row>
    <row r="8" spans="1:6" ht="15.75" customHeight="1" x14ac:dyDescent="0.3">
      <c r="B8" s="38" t="s">
        <v>26</v>
      </c>
      <c r="C8" s="27" t="s">
        <v>62</v>
      </c>
      <c r="D8" s="41">
        <v>1</v>
      </c>
      <c r="E8" s="41">
        <v>1</v>
      </c>
    </row>
    <row r="9" spans="1:6" x14ac:dyDescent="0.3">
      <c r="B9" s="39"/>
      <c r="C9" s="27" t="s">
        <v>32</v>
      </c>
      <c r="D9" s="42"/>
      <c r="E9" s="42"/>
    </row>
    <row r="10" spans="1:6" ht="43.8" thickBot="1" x14ac:dyDescent="0.35">
      <c r="B10" s="40"/>
      <c r="C10" s="28" t="s">
        <v>33</v>
      </c>
      <c r="D10" s="43"/>
      <c r="E10" s="43"/>
    </row>
    <row r="11" spans="1:6" x14ac:dyDescent="0.3">
      <c r="B11" s="12" t="s">
        <v>40</v>
      </c>
      <c r="C11" s="10">
        <v>16</v>
      </c>
      <c r="D11" s="10">
        <v>3</v>
      </c>
      <c r="E11" s="10">
        <v>3</v>
      </c>
      <c r="F11">
        <f>SUM(C11+D11+E11)</f>
        <v>22</v>
      </c>
    </row>
    <row r="12" spans="1:6" x14ac:dyDescent="0.3">
      <c r="B12" s="12" t="s">
        <v>39</v>
      </c>
      <c r="C12" s="23">
        <f>C11*C15</f>
        <v>560</v>
      </c>
      <c r="D12" s="23">
        <f>D11*C15</f>
        <v>105</v>
      </c>
      <c r="E12" s="23">
        <f>E11*C15</f>
        <v>105</v>
      </c>
    </row>
    <row r="13" spans="1:6" x14ac:dyDescent="0.3">
      <c r="B13" s="12" t="s">
        <v>38</v>
      </c>
      <c r="C13" s="50">
        <f>C12+D12+E12</f>
        <v>770</v>
      </c>
      <c r="D13" s="10"/>
      <c r="E13" s="10"/>
    </row>
    <row r="14" spans="1:6" x14ac:dyDescent="0.3">
      <c r="B14" s="7" t="s">
        <v>57</v>
      </c>
      <c r="C14" s="35" t="s">
        <v>58</v>
      </c>
      <c r="D14" s="10"/>
      <c r="E14" s="10"/>
    </row>
    <row r="15" spans="1:6" x14ac:dyDescent="0.3">
      <c r="B15" s="7" t="s">
        <v>64</v>
      </c>
      <c r="C15" s="34">
        <v>35</v>
      </c>
    </row>
    <row r="16" spans="1:6" x14ac:dyDescent="0.3">
      <c r="B16" s="7"/>
    </row>
    <row r="17" spans="1:9" ht="15" thickBot="1" x14ac:dyDescent="0.35">
      <c r="A17" s="31" t="s">
        <v>20</v>
      </c>
      <c r="B17" s="37" t="s">
        <v>48</v>
      </c>
      <c r="C17" s="37"/>
    </row>
    <row r="18" spans="1:9" ht="58.2" thickBot="1" x14ac:dyDescent="0.35">
      <c r="B18" s="20" t="s">
        <v>44</v>
      </c>
      <c r="C18" s="21" t="s">
        <v>76</v>
      </c>
      <c r="D18" s="20" t="s">
        <v>45</v>
      </c>
      <c r="E18" s="21" t="s">
        <v>77</v>
      </c>
      <c r="F18" s="20" t="s">
        <v>51</v>
      </c>
      <c r="G18" s="21" t="s">
        <v>78</v>
      </c>
      <c r="H18" s="20" t="s">
        <v>54</v>
      </c>
      <c r="I18" s="20" t="s">
        <v>79</v>
      </c>
    </row>
    <row r="19" spans="1:9" ht="36.6" customHeight="1" thickBot="1" x14ac:dyDescent="0.35">
      <c r="B19" s="1" t="s">
        <v>4</v>
      </c>
      <c r="C19" s="8">
        <v>40</v>
      </c>
      <c r="D19" s="36" t="s">
        <v>27</v>
      </c>
      <c r="E19" s="29">
        <v>1</v>
      </c>
      <c r="F19" s="1" t="s">
        <v>4</v>
      </c>
      <c r="G19" s="8">
        <v>7</v>
      </c>
      <c r="H19" s="15"/>
      <c r="I19" s="8"/>
    </row>
    <row r="20" spans="1:9" ht="75.599999999999994" customHeight="1" thickBot="1" x14ac:dyDescent="0.35">
      <c r="B20" s="15" t="s">
        <v>60</v>
      </c>
      <c r="C20" s="8">
        <v>6</v>
      </c>
      <c r="D20" s="15" t="s">
        <v>25</v>
      </c>
      <c r="E20" s="8">
        <v>1</v>
      </c>
      <c r="F20" s="15" t="s">
        <v>61</v>
      </c>
      <c r="G20" s="8">
        <v>30</v>
      </c>
      <c r="H20" s="15"/>
      <c r="I20" s="8"/>
    </row>
    <row r="21" spans="1:9" ht="35.25" customHeight="1" thickBot="1" x14ac:dyDescent="0.35">
      <c r="B21" s="15" t="s">
        <v>13</v>
      </c>
      <c r="C21" s="8">
        <v>7</v>
      </c>
      <c r="D21" s="15" t="s">
        <v>13</v>
      </c>
      <c r="E21" s="8">
        <v>3</v>
      </c>
      <c r="F21" s="15" t="s">
        <v>13</v>
      </c>
      <c r="G21" s="8">
        <v>17</v>
      </c>
      <c r="H21" s="1" t="s">
        <v>13</v>
      </c>
      <c r="I21" s="8">
        <v>28</v>
      </c>
    </row>
    <row r="22" spans="1:9" ht="67.2" customHeight="1" thickBot="1" x14ac:dyDescent="0.35">
      <c r="B22" s="15" t="s">
        <v>30</v>
      </c>
      <c r="C22" s="8">
        <v>10</v>
      </c>
      <c r="D22" s="15" t="s">
        <v>16</v>
      </c>
      <c r="E22" s="8">
        <v>80</v>
      </c>
      <c r="F22" s="15" t="s">
        <v>59</v>
      </c>
      <c r="G22" s="8">
        <v>16</v>
      </c>
      <c r="H22" s="15" t="s">
        <v>17</v>
      </c>
      <c r="I22" s="8">
        <v>20</v>
      </c>
    </row>
    <row r="23" spans="1:9" ht="34.5" customHeight="1" thickBot="1" x14ac:dyDescent="0.35">
      <c r="B23" s="25" t="s">
        <v>28</v>
      </c>
      <c r="C23" s="26">
        <v>1</v>
      </c>
      <c r="D23" s="25" t="s">
        <v>28</v>
      </c>
      <c r="E23" s="26">
        <v>1</v>
      </c>
      <c r="F23" s="25" t="s">
        <v>29</v>
      </c>
      <c r="G23" s="26">
        <v>4</v>
      </c>
      <c r="H23" s="25"/>
      <c r="I23" s="26"/>
    </row>
    <row r="24" spans="1:9" ht="36.75" customHeight="1" thickBot="1" x14ac:dyDescent="0.35">
      <c r="B24" s="15" t="s">
        <v>14</v>
      </c>
      <c r="C24" s="8">
        <v>2</v>
      </c>
      <c r="D24" s="15" t="s">
        <v>14</v>
      </c>
      <c r="E24" s="8">
        <v>2</v>
      </c>
      <c r="F24" s="15" t="s">
        <v>14</v>
      </c>
      <c r="G24" s="8">
        <v>2</v>
      </c>
      <c r="H24" s="15" t="s">
        <v>31</v>
      </c>
      <c r="I24" s="8">
        <v>2</v>
      </c>
    </row>
    <row r="25" spans="1:9" ht="30" customHeight="1" thickBot="1" x14ac:dyDescent="0.35">
      <c r="B25" s="15" t="s">
        <v>15</v>
      </c>
      <c r="C25" s="8">
        <v>4</v>
      </c>
      <c r="D25" s="15" t="s">
        <v>15</v>
      </c>
      <c r="E25" s="8">
        <v>4</v>
      </c>
      <c r="F25" s="15" t="s">
        <v>15</v>
      </c>
      <c r="G25" s="8">
        <v>4</v>
      </c>
      <c r="H25" s="15" t="s">
        <v>15</v>
      </c>
      <c r="I25" s="8">
        <v>4</v>
      </c>
    </row>
    <row r="26" spans="1:9" ht="29.4" thickBot="1" x14ac:dyDescent="0.35">
      <c r="B26" s="15" t="s">
        <v>6</v>
      </c>
      <c r="C26" s="9">
        <v>2</v>
      </c>
      <c r="D26" s="15" t="s">
        <v>7</v>
      </c>
      <c r="E26" s="9">
        <v>2</v>
      </c>
      <c r="F26" s="14" t="s">
        <v>8</v>
      </c>
      <c r="G26" s="9">
        <v>5</v>
      </c>
      <c r="H26" s="16" t="s">
        <v>18</v>
      </c>
      <c r="I26" s="9">
        <v>2</v>
      </c>
    </row>
    <row r="27" spans="1:9" ht="15" thickBot="1" x14ac:dyDescent="0.35">
      <c r="B27" s="15"/>
      <c r="C27" s="9"/>
      <c r="D27" s="15"/>
      <c r="E27" s="9"/>
      <c r="F27" s="15" t="s">
        <v>9</v>
      </c>
      <c r="G27" s="9">
        <v>7</v>
      </c>
      <c r="I27" s="9">
        <v>7</v>
      </c>
    </row>
    <row r="28" spans="1:9" x14ac:dyDescent="0.3">
      <c r="B28" s="12" t="s">
        <v>40</v>
      </c>
      <c r="C28" s="13">
        <f>SUM(C19:C26)</f>
        <v>72</v>
      </c>
      <c r="E28" s="24">
        <f>SUM(E19:E26)</f>
        <v>94</v>
      </c>
      <c r="G28">
        <f>SUM(G19:G27)</f>
        <v>92</v>
      </c>
      <c r="I28">
        <f>SUM(I19:I27)</f>
        <v>63</v>
      </c>
    </row>
    <row r="29" spans="1:9" x14ac:dyDescent="0.3">
      <c r="B29" s="12" t="s">
        <v>41</v>
      </c>
      <c r="C29" s="51">
        <f>C28*C31</f>
        <v>2520</v>
      </c>
      <c r="E29" s="51">
        <f>E28*C31</f>
        <v>3290</v>
      </c>
      <c r="G29" s="51">
        <f>G28*C31</f>
        <v>3220</v>
      </c>
      <c r="I29" s="51">
        <f>I28*C31</f>
        <v>2205</v>
      </c>
    </row>
    <row r="30" spans="1:9" x14ac:dyDescent="0.3">
      <c r="B30" s="7" t="s">
        <v>57</v>
      </c>
      <c r="C30" s="35" t="s">
        <v>58</v>
      </c>
    </row>
    <row r="31" spans="1:9" x14ac:dyDescent="0.3">
      <c r="B31" s="7" t="s">
        <v>64</v>
      </c>
      <c r="C31" s="34">
        <v>35</v>
      </c>
    </row>
    <row r="33" spans="1:9" ht="15" thickBot="1" x14ac:dyDescent="0.35">
      <c r="A33" s="31" t="s">
        <v>21</v>
      </c>
      <c r="B33" s="31" t="s">
        <v>10</v>
      </c>
      <c r="C33" s="32"/>
    </row>
    <row r="34" spans="1:9" ht="28.2" customHeight="1" thickBot="1" x14ac:dyDescent="0.35">
      <c r="B34" s="22"/>
      <c r="C34" s="21" t="s">
        <v>81</v>
      </c>
      <c r="D34" s="21" t="s">
        <v>83</v>
      </c>
      <c r="E34" s="21" t="s">
        <v>80</v>
      </c>
    </row>
    <row r="35" spans="1:9" ht="15" thickBot="1" x14ac:dyDescent="0.35">
      <c r="B35" s="15" t="s">
        <v>11</v>
      </c>
      <c r="C35" s="4">
        <v>2</v>
      </c>
      <c r="D35" s="3"/>
      <c r="E35" s="4">
        <v>2</v>
      </c>
    </row>
    <row r="36" spans="1:9" ht="15" thickBot="1" x14ac:dyDescent="0.35">
      <c r="B36" s="15" t="s">
        <v>12</v>
      </c>
      <c r="C36" s="3"/>
      <c r="D36" s="11"/>
      <c r="E36" s="4">
        <v>3</v>
      </c>
    </row>
    <row r="37" spans="1:9" x14ac:dyDescent="0.3">
      <c r="B37" s="12" t="s">
        <v>40</v>
      </c>
      <c r="C37">
        <v>2</v>
      </c>
      <c r="E37">
        <f>SUM(E35:E36)</f>
        <v>5</v>
      </c>
      <c r="F37">
        <f>SUM(C37+E37)</f>
        <v>7</v>
      </c>
    </row>
    <row r="38" spans="1:9" x14ac:dyDescent="0.3">
      <c r="B38" s="12" t="s">
        <v>36</v>
      </c>
      <c r="C38">
        <f>C35*C41</f>
        <v>100</v>
      </c>
      <c r="E38">
        <f>SUM(E35:E36)*C41</f>
        <v>250</v>
      </c>
    </row>
    <row r="39" spans="1:9" x14ac:dyDescent="0.3">
      <c r="B39" s="12" t="s">
        <v>37</v>
      </c>
      <c r="C39" s="51">
        <f>C38+E38</f>
        <v>350</v>
      </c>
    </row>
    <row r="40" spans="1:9" x14ac:dyDescent="0.3">
      <c r="B40" s="7" t="s">
        <v>57</v>
      </c>
      <c r="C40" s="35" t="s">
        <v>58</v>
      </c>
    </row>
    <row r="41" spans="1:9" x14ac:dyDescent="0.3">
      <c r="B41" s="7" t="s">
        <v>64</v>
      </c>
      <c r="C41" s="34">
        <v>50</v>
      </c>
    </row>
    <row r="42" spans="1:9" x14ac:dyDescent="0.3">
      <c r="B42" s="7"/>
      <c r="C42" s="67" t="s">
        <v>88</v>
      </c>
      <c r="D42" s="65"/>
      <c r="E42" s="67" t="s">
        <v>89</v>
      </c>
      <c r="F42" s="65"/>
      <c r="G42" s="67" t="s">
        <v>90</v>
      </c>
      <c r="H42" s="65"/>
      <c r="I42" s="67" t="s">
        <v>91</v>
      </c>
    </row>
    <row r="43" spans="1:9" ht="28.8" x14ac:dyDescent="0.3">
      <c r="B43" s="60" t="s">
        <v>35</v>
      </c>
      <c r="C43" s="61">
        <f>SUM(F11+C28+F37)</f>
        <v>101</v>
      </c>
      <c r="D43" s="63"/>
      <c r="E43" s="61">
        <f>SUM(F11+E28+F37)</f>
        <v>123</v>
      </c>
      <c r="F43" s="63"/>
      <c r="G43" s="61">
        <f>SUM(F11+G28+F37)</f>
        <v>121</v>
      </c>
      <c r="H43" s="63"/>
      <c r="I43" s="61">
        <f>SUM(F11+I28+F37)</f>
        <v>92</v>
      </c>
    </row>
    <row r="44" spans="1:9" x14ac:dyDescent="0.3">
      <c r="B44" s="62" t="s">
        <v>34</v>
      </c>
      <c r="C44" s="69">
        <f>C13+C29+C39</f>
        <v>3640</v>
      </c>
      <c r="D44" s="64"/>
      <c r="E44" s="69">
        <f>C13+E29+C39</f>
        <v>4410</v>
      </c>
      <c r="F44" s="64"/>
      <c r="G44" s="69">
        <f>C13+G29+C39</f>
        <v>4340</v>
      </c>
      <c r="H44" s="64"/>
      <c r="I44" s="69">
        <f>C13+I29</f>
        <v>2975</v>
      </c>
    </row>
  </sheetData>
  <customSheetViews>
    <customSheetView guid="{DAE6FF84-9DD7-482A-A44C-05A1DAB21E9B}">
      <selection activeCell="H7" sqref="H7"/>
      <pageMargins left="0.7" right="0.7" top="0.75" bottom="0.75" header="0.3" footer="0.3"/>
      <pageSetup paperSize="9" orientation="portrait" horizontalDpi="1200" verticalDpi="1200" r:id="rId1"/>
    </customSheetView>
    <customSheetView guid="{0A9FD974-F70F-4EBA-BC25-BCC89E25F118}">
      <selection activeCell="H7" sqref="H7"/>
      <pageMargins left="0.7" right="0.7" top="0.75" bottom="0.75" header="0.3" footer="0.3"/>
      <pageSetup paperSize="9" orientation="portrait" horizontalDpi="1200" verticalDpi="1200" r:id="rId2"/>
    </customSheetView>
    <customSheetView guid="{588FF14C-6284-4B6E-95FA-0B7C4738F8E7}" topLeftCell="A31">
      <selection activeCell="B32" sqref="B32"/>
      <pageMargins left="0.7" right="0.7" top="0.75" bottom="0.75" header="0.3" footer="0.3"/>
      <pageSetup paperSize="9" orientation="portrait" horizontalDpi="1200" verticalDpi="1200" r:id="rId3"/>
    </customSheetView>
  </customSheetViews>
  <mergeCells count="5">
    <mergeCell ref="E8:E10"/>
    <mergeCell ref="B17:C17"/>
    <mergeCell ref="B4:C4"/>
    <mergeCell ref="B8:B10"/>
    <mergeCell ref="D8:D10"/>
  </mergeCells>
  <hyperlinks>
    <hyperlink ref="H26" location="_ftn1" display="_ftn1"/>
  </hyperlinks>
  <pageMargins left="0.7" right="0.7" top="0.75" bottom="0.75" header="0.3" footer="0.3"/>
  <pageSetup paperSize="9"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K23" sqref="K23"/>
    </sheetView>
  </sheetViews>
  <sheetFormatPr baseColWidth="10" defaultRowHeight="14.4" x14ac:dyDescent="0.3"/>
  <cols>
    <col min="1" max="1" width="11" customWidth="1"/>
    <col min="2" max="2" width="15" customWidth="1"/>
    <col min="3" max="3" width="19" customWidth="1"/>
    <col min="4" max="4" width="17.88671875" customWidth="1"/>
    <col min="5" max="6" width="14.77734375" customWidth="1"/>
    <col min="7" max="7" width="4.109375" customWidth="1"/>
    <col min="8" max="8" width="20.109375" customWidth="1"/>
    <col min="9" max="9" width="21.109375" customWidth="1"/>
    <col min="10" max="10" width="21.77734375" customWidth="1"/>
    <col min="11" max="11" width="20.6640625" customWidth="1"/>
    <col min="12" max="12" width="22.5546875" customWidth="1"/>
  </cols>
  <sheetData>
    <row r="2" spans="1:12" ht="16.8" customHeight="1" x14ac:dyDescent="0.3">
      <c r="A2" s="46" t="s">
        <v>49</v>
      </c>
      <c r="B2" s="45" t="s">
        <v>55</v>
      </c>
      <c r="C2" s="45"/>
      <c r="D2" s="45"/>
      <c r="E2" s="45"/>
      <c r="F2" s="33"/>
      <c r="G2" s="32"/>
      <c r="H2" s="32"/>
      <c r="I2" s="32"/>
      <c r="J2" s="32"/>
      <c r="K2" s="32"/>
      <c r="L2" s="32"/>
    </row>
    <row r="3" spans="1:12" ht="15" thickBot="1" x14ac:dyDescent="0.35"/>
    <row r="4" spans="1:12" ht="15" thickBot="1" x14ac:dyDescent="0.35">
      <c r="B4" s="17"/>
      <c r="C4" s="18" t="s">
        <v>74</v>
      </c>
      <c r="D4" s="18" t="s">
        <v>71</v>
      </c>
      <c r="E4" s="18" t="s">
        <v>72</v>
      </c>
      <c r="F4" s="18" t="s">
        <v>73</v>
      </c>
      <c r="H4" s="17"/>
      <c r="I4" s="18" t="s">
        <v>65</v>
      </c>
      <c r="J4" s="18" t="s">
        <v>66</v>
      </c>
      <c r="K4" s="18" t="s">
        <v>67</v>
      </c>
      <c r="L4" s="18" t="s">
        <v>68</v>
      </c>
    </row>
    <row r="5" spans="1:12" ht="15" thickBot="1" x14ac:dyDescent="0.35">
      <c r="B5" s="54" t="s">
        <v>19</v>
      </c>
      <c r="C5" s="55">
        <f>'1º caso coste medio servicio'!$C$13</f>
        <v>770</v>
      </c>
      <c r="D5" s="55">
        <f>'1º caso coste medio servicio'!$C$13</f>
        <v>770</v>
      </c>
      <c r="E5" s="55">
        <f>'1º caso coste medio servicio'!$C$13</f>
        <v>770</v>
      </c>
      <c r="F5" s="55">
        <f>'1º caso coste medio servicio'!$C$13</f>
        <v>770</v>
      </c>
      <c r="H5" s="19" t="s">
        <v>19</v>
      </c>
      <c r="I5" s="52">
        <f>'1º caso coste medio servicio'!$C$13/'1º caso coste medio servicio'!$C$15</f>
        <v>22</v>
      </c>
      <c r="J5" s="52">
        <f>'1º caso coste medio servicio'!$C$13/'1º caso coste medio servicio'!$C$15</f>
        <v>22</v>
      </c>
      <c r="K5" s="52">
        <f>'1º caso coste medio servicio'!$C$13/'1º caso coste medio servicio'!$C$15</f>
        <v>22</v>
      </c>
      <c r="L5" s="52">
        <f>'1º caso coste medio servicio'!$C$13/'1º caso coste medio servicio'!$C$15</f>
        <v>22</v>
      </c>
    </row>
    <row r="6" spans="1:12" ht="15" thickBot="1" x14ac:dyDescent="0.35">
      <c r="B6" s="54" t="s">
        <v>20</v>
      </c>
      <c r="C6" s="56">
        <f>'1º caso coste medio servicio'!$C$29</f>
        <v>2485</v>
      </c>
      <c r="D6" s="56">
        <f>'1º caso coste medio servicio'!$E$29</f>
        <v>1890</v>
      </c>
      <c r="E6" s="56">
        <f>'1º caso coste medio servicio'!$G$29</f>
        <v>2380</v>
      </c>
      <c r="F6" s="56">
        <f>'1º caso coste medio servicio'!$I$29</f>
        <v>2205</v>
      </c>
      <c r="H6" s="19" t="s">
        <v>20</v>
      </c>
      <c r="I6" s="53">
        <f>'1º caso coste medio servicio'!$C$29/'1º caso coste medio servicio'!$C$31</f>
        <v>71</v>
      </c>
      <c r="J6" s="53">
        <f>'1º caso coste medio servicio'!$E$29/'1º caso coste medio servicio'!$C$31</f>
        <v>54</v>
      </c>
      <c r="K6" s="53">
        <f>'1º caso coste medio servicio'!$G$29/'1º caso coste medio servicio'!$C$31</f>
        <v>68</v>
      </c>
      <c r="L6" s="53">
        <f>'1º caso coste medio servicio'!$I$29/'1º caso coste medio servicio'!$C$31</f>
        <v>63</v>
      </c>
    </row>
    <row r="7" spans="1:12" ht="15" thickBot="1" x14ac:dyDescent="0.35">
      <c r="B7" s="54" t="s">
        <v>21</v>
      </c>
      <c r="C7" s="55">
        <f>'1º caso coste medio servicio'!$C$39</f>
        <v>350</v>
      </c>
      <c r="D7" s="55">
        <f>'1º caso coste medio servicio'!$C$39</f>
        <v>350</v>
      </c>
      <c r="E7" s="55">
        <f>'1º caso coste medio servicio'!$C$39</f>
        <v>350</v>
      </c>
      <c r="F7" s="55">
        <f>'1º caso coste medio servicio'!$C$39</f>
        <v>350</v>
      </c>
      <c r="H7" s="19" t="s">
        <v>21</v>
      </c>
      <c r="I7" s="52">
        <f>'1º caso coste medio servicio'!$C$39/'1º caso coste medio servicio'!$C$41</f>
        <v>7</v>
      </c>
      <c r="J7" s="52">
        <f>'1º caso coste medio servicio'!$C$39/'1º caso coste medio servicio'!$C$41</f>
        <v>7</v>
      </c>
      <c r="K7" s="52">
        <f>'1º caso coste medio servicio'!$C$39/'1º caso coste medio servicio'!$C$41</f>
        <v>7</v>
      </c>
      <c r="L7" s="52">
        <f>'1º caso coste medio servicio'!$C$39/'1º caso coste medio servicio'!$C$41</f>
        <v>7</v>
      </c>
    </row>
    <row r="8" spans="1:12" ht="15" thickBot="1" x14ac:dyDescent="0.35">
      <c r="B8" s="57" t="s">
        <v>22</v>
      </c>
      <c r="C8" s="58">
        <f>SUM(C5:C7)</f>
        <v>3605</v>
      </c>
      <c r="D8" s="58">
        <f>SUM(D5:D7)</f>
        <v>3010</v>
      </c>
      <c r="E8" s="58">
        <f>SUM(E5:E7)</f>
        <v>3500</v>
      </c>
      <c r="F8" s="58">
        <f>SUM(F5:F7)</f>
        <v>3325</v>
      </c>
      <c r="H8" s="57" t="s">
        <v>40</v>
      </c>
      <c r="I8" s="59">
        <f>SUM(I5:I7)</f>
        <v>100</v>
      </c>
      <c r="J8" s="59">
        <f>SUM(J5:J7)</f>
        <v>83</v>
      </c>
      <c r="K8" s="59">
        <f>SUM(K5:K7)</f>
        <v>97</v>
      </c>
      <c r="L8" s="59">
        <f>SUM(L5:L7)</f>
        <v>92</v>
      </c>
    </row>
    <row r="13" spans="1:12" ht="15.6" x14ac:dyDescent="0.3">
      <c r="A13" s="46" t="s">
        <v>50</v>
      </c>
      <c r="B13" s="45" t="s">
        <v>56</v>
      </c>
      <c r="C13" s="45"/>
      <c r="D13" s="45"/>
      <c r="E13" s="45"/>
      <c r="F13" s="32"/>
      <c r="G13" s="32"/>
      <c r="H13" s="32"/>
      <c r="I13" s="32"/>
      <c r="J13" s="32"/>
      <c r="K13" s="32"/>
      <c r="L13" s="32"/>
    </row>
    <row r="14" spans="1:12" ht="15" thickBot="1" x14ac:dyDescent="0.35"/>
    <row r="15" spans="1:12" ht="15" thickBot="1" x14ac:dyDescent="0.35">
      <c r="B15" s="17"/>
      <c r="C15" s="18" t="s">
        <v>74</v>
      </c>
      <c r="D15" s="18" t="s">
        <v>75</v>
      </c>
      <c r="E15" s="18" t="s">
        <v>72</v>
      </c>
      <c r="F15" s="18" t="s">
        <v>73</v>
      </c>
      <c r="H15" s="17"/>
      <c r="I15" s="18" t="s">
        <v>69</v>
      </c>
      <c r="J15" s="18" t="s">
        <v>66</v>
      </c>
      <c r="K15" s="18" t="s">
        <v>70</v>
      </c>
      <c r="L15" s="18" t="s">
        <v>68</v>
      </c>
    </row>
    <row r="16" spans="1:12" ht="15" thickBot="1" x14ac:dyDescent="0.35">
      <c r="B16" s="19" t="s">
        <v>19</v>
      </c>
      <c r="C16" s="48">
        <f>'2º caso coste medio servicio'!$C$13</f>
        <v>770</v>
      </c>
      <c r="D16" s="48">
        <f>'2º caso coste medio servicio'!$C$13</f>
        <v>770</v>
      </c>
      <c r="E16" s="48">
        <f>'2º caso coste medio servicio'!$C$13</f>
        <v>770</v>
      </c>
      <c r="F16" s="48">
        <f>'2º caso coste medio servicio'!$C$13</f>
        <v>770</v>
      </c>
      <c r="H16" s="19" t="s">
        <v>19</v>
      </c>
      <c r="I16" s="52">
        <f>'2º caso coste medio servicio'!$C$13/'2º caso coste medio servicio'!$C$15</f>
        <v>22</v>
      </c>
      <c r="J16" s="52">
        <f>'2º caso coste medio servicio'!$C$13/'2º caso coste medio servicio'!$C$15</f>
        <v>22</v>
      </c>
      <c r="K16" s="52">
        <f>'2º caso coste medio servicio'!$C$13/'2º caso coste medio servicio'!$C$15</f>
        <v>22</v>
      </c>
      <c r="L16" s="52">
        <f>'2º caso coste medio servicio'!$C$13/'2º caso coste medio servicio'!$C$15</f>
        <v>22</v>
      </c>
    </row>
    <row r="17" spans="2:12" ht="15" thickBot="1" x14ac:dyDescent="0.35">
      <c r="B17" s="19" t="s">
        <v>20</v>
      </c>
      <c r="C17" s="49">
        <f>'2º caso coste medio servicio'!$C$29</f>
        <v>2520</v>
      </c>
      <c r="D17" s="49">
        <f>'2º caso coste medio servicio'!$E$29</f>
        <v>3290</v>
      </c>
      <c r="E17" s="49">
        <f>'2º caso coste medio servicio'!$G$29</f>
        <v>3220</v>
      </c>
      <c r="F17" s="49">
        <f>'2º caso coste medio servicio'!$I$29</f>
        <v>2205</v>
      </c>
      <c r="H17" s="19" t="s">
        <v>20</v>
      </c>
      <c r="I17" s="53">
        <f>'2º caso coste medio servicio'!$C$29/'2º caso coste medio servicio'!$C$31</f>
        <v>72</v>
      </c>
      <c r="J17" s="53">
        <f>'2º caso coste medio servicio'!$E$29/'2º caso coste medio servicio'!$C$31</f>
        <v>94</v>
      </c>
      <c r="K17" s="53">
        <f>'2º caso coste medio servicio'!$G$29/'2º caso coste medio servicio'!$C$31</f>
        <v>92</v>
      </c>
      <c r="L17" s="53">
        <f>'2º caso coste medio servicio'!$I$29/'2º caso coste medio servicio'!$C$31</f>
        <v>63</v>
      </c>
    </row>
    <row r="18" spans="2:12" ht="15" thickBot="1" x14ac:dyDescent="0.35">
      <c r="B18" s="19" t="s">
        <v>21</v>
      </c>
      <c r="C18" s="48">
        <f>'2º caso coste medio servicio'!$C$39</f>
        <v>350</v>
      </c>
      <c r="D18" s="48">
        <f>'2º caso coste medio servicio'!$C$39</f>
        <v>350</v>
      </c>
      <c r="E18" s="48">
        <f>'2º caso coste medio servicio'!$C$39</f>
        <v>350</v>
      </c>
      <c r="F18" s="48">
        <f>'2º caso coste medio servicio'!$C$39</f>
        <v>350</v>
      </c>
      <c r="H18" s="19" t="s">
        <v>21</v>
      </c>
      <c r="I18" s="52">
        <f>'2º caso coste medio servicio'!$C$39/'2º caso coste medio servicio'!$C$41</f>
        <v>7</v>
      </c>
      <c r="J18" s="52">
        <f>'2º caso coste medio servicio'!$C$39/'2º caso coste medio servicio'!$C$41</f>
        <v>7</v>
      </c>
      <c r="K18" s="52">
        <f>'2º caso coste medio servicio'!$C$39/'2º caso coste medio servicio'!$C$41</f>
        <v>7</v>
      </c>
      <c r="L18" s="52">
        <f>'2º caso coste medio servicio'!$C$39/'2º caso coste medio servicio'!$C$41</f>
        <v>7</v>
      </c>
    </row>
    <row r="19" spans="2:12" ht="15" thickBot="1" x14ac:dyDescent="0.35">
      <c r="B19" s="57" t="s">
        <v>22</v>
      </c>
      <c r="C19" s="58">
        <f>SUM(C16:C18)</f>
        <v>3640</v>
      </c>
      <c r="D19" s="58">
        <f>SUM(D16:D18)</f>
        <v>4410</v>
      </c>
      <c r="E19" s="58">
        <f>SUM(E16:E18)</f>
        <v>4340</v>
      </c>
      <c r="F19" s="58">
        <f>SUM(F16:F18)</f>
        <v>3325</v>
      </c>
      <c r="H19" s="57" t="s">
        <v>40</v>
      </c>
      <c r="I19" s="59">
        <f>SUM(I16:I18)</f>
        <v>101</v>
      </c>
      <c r="J19" s="59">
        <f>SUM(J16:J18)</f>
        <v>123</v>
      </c>
      <c r="K19" s="59">
        <f>SUM(K16:K18)</f>
        <v>121</v>
      </c>
      <c r="L19" s="59">
        <f>SUM(L16:L18)</f>
        <v>92</v>
      </c>
    </row>
  </sheetData>
  <customSheetViews>
    <customSheetView guid="{DAE6FF84-9DD7-482A-A44C-05A1DAB21E9B}">
      <selection activeCell="C5" sqref="C5"/>
      <pageMargins left="0.7" right="0.7" top="0.75" bottom="0.75" header="0.3" footer="0.3"/>
    </customSheetView>
    <customSheetView guid="{0A9FD974-F70F-4EBA-BC25-BCC89E25F118}">
      <selection activeCell="C5" sqref="C5"/>
      <pageMargins left="0.7" right="0.7" top="0.75" bottom="0.75" header="0.3" footer="0.3"/>
    </customSheetView>
    <customSheetView guid="{588FF14C-6284-4B6E-95FA-0B7C4738F8E7}">
      <selection activeCell="B2" sqref="B2:F2"/>
      <pageMargins left="0.7" right="0.7" top="0.75" bottom="0.75" header="0.3" footer="0.3"/>
    </customSheetView>
  </customSheetViews>
  <mergeCells count="2">
    <mergeCell ref="B2:E2"/>
    <mergeCell ref="B13:E1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D19" sqref="D19:E19"/>
    </sheetView>
  </sheetViews>
  <sheetFormatPr baseColWidth="10" defaultRowHeight="14.4" x14ac:dyDescent="0.3"/>
  <cols>
    <col min="2" max="2" width="46.33203125" customWidth="1"/>
    <col min="3" max="3" width="29" customWidth="1"/>
    <col min="4" max="4" width="26" customWidth="1"/>
    <col min="5" max="5" width="16.6640625" customWidth="1"/>
    <col min="6" max="6" width="38.33203125" customWidth="1"/>
    <col min="7" max="7" width="11.44140625" customWidth="1"/>
    <col min="8" max="8" width="24.44140625" customWidth="1"/>
    <col min="9" max="9" width="11.44140625" customWidth="1"/>
  </cols>
  <sheetData>
    <row r="2" spans="2:2" x14ac:dyDescent="0.3">
      <c r="B2" s="7"/>
    </row>
  </sheetData>
  <customSheetViews>
    <customSheetView guid="{DAE6FF84-9DD7-482A-A44C-05A1DAB21E9B}" topLeftCell="A10">
      <selection activeCell="H24" sqref="H24:I24"/>
      <pageMargins left="0.7" right="0.7" top="0.75" bottom="0.75" header="0.3" footer="0.3"/>
      <pageSetup paperSize="9" orientation="portrait" horizontalDpi="1200" verticalDpi="1200" r:id="rId1"/>
    </customSheetView>
    <customSheetView guid="{0A9FD974-F70F-4EBA-BC25-BCC89E25F118}">
      <selection activeCell="G29" sqref="G29"/>
      <pageMargins left="0.7" right="0.7" top="0.75" bottom="0.75" header="0.3" footer="0.3"/>
      <pageSetup paperSize="9" orientation="portrait" horizontalDpi="1200" verticalDpi="1200" r:id="rId2"/>
    </customSheetView>
    <customSheetView guid="{588FF14C-6284-4B6E-95FA-0B7C4738F8E7}">
      <selection activeCell="D19" sqref="D19:E19"/>
      <pageMargins left="0.7" right="0.7" top="0.75" bottom="0.75" header="0.3" footer="0.3"/>
      <pageSetup paperSize="9" orientation="portrait" horizontalDpi="1200" verticalDpi="1200" r:id="rId3"/>
    </customSheetView>
  </customSheetViews>
  <pageMargins left="0.7" right="0.7" top="0.75" bottom="0.75" header="0.3" footer="0.3"/>
  <pageSetup paperSize="9" orientation="portrait" horizontalDpi="1200" verticalDpi="1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customSheetViews>
    <customSheetView guid="{DAE6FF84-9DD7-482A-A44C-05A1DAB21E9B}">
      <pageMargins left="0.7" right="0.7" top="0.75" bottom="0.75" header="0.3" footer="0.3"/>
    </customSheetView>
    <customSheetView guid="{0A9FD974-F70F-4EBA-BC25-BCC89E25F118}">
      <pageMargins left="0.7" right="0.7" top="0.75" bottom="0.75" header="0.3" footer="0.3"/>
    </customSheetView>
    <customSheetView guid="{588FF14C-6284-4B6E-95FA-0B7C4738F8E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1º caso coste medio servicio</vt:lpstr>
      <vt:lpstr>2º caso coste medio servicio</vt:lpstr>
      <vt:lpstr>Resumen Coste medio total</vt:lpstr>
      <vt:lpstr>Hoja</vt:lpstr>
      <vt:lpstr>Hoja3</vt:lpstr>
      <vt:lpstr>'1º caso coste medio servicio'!_ftn1</vt:lpstr>
      <vt:lpstr>'2º caso coste medio servicio'!_ftn1</vt:lpstr>
      <vt:lpstr>'1º caso coste medio servicio'!_ftnref1</vt:lpstr>
      <vt:lpstr>'2º caso coste medio servicio'!_ftnref1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Abad Power</dc:creator>
  <cp:lastModifiedBy>Paloma Abad Power</cp:lastModifiedBy>
  <dcterms:created xsi:type="dcterms:W3CDTF">2018-12-26T00:00:57Z</dcterms:created>
  <dcterms:modified xsi:type="dcterms:W3CDTF">2019-11-12T19:06:03Z</dcterms:modified>
</cp:coreProperties>
</file>